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4455" windowWidth="16545" windowHeight="11340" activeTab="0"/>
  </bookViews>
  <sheets>
    <sheet name="FY 2020 Projections" sheetId="1" r:id="rId1"/>
  </sheets>
  <definedNames>
    <definedName name="_xlnm.Print_Area" localSheetId="0">'FY 2020 Projections'!$A$1:$N$512</definedName>
    <definedName name="_xlnm.Print_Titles" localSheetId="0">'FY 2020 Projections'!$1:$6</definedName>
    <definedName name="qry_SSXYear_Totals">#REF!</definedName>
  </definedNames>
  <calcPr fullCalcOnLoad="1"/>
</workbook>
</file>

<file path=xl/comments1.xml><?xml version="1.0" encoding="utf-8"?>
<comments xmlns="http://schemas.openxmlformats.org/spreadsheetml/2006/main">
  <authors>
    <author>Chetkauskas, Jeff</author>
  </authors>
  <commentList>
    <comment ref="B343" authorId="0">
      <text>
        <r>
          <rPr>
            <b/>
            <sz val="9"/>
            <rFont val="Tahoma"/>
            <family val="0"/>
          </rPr>
          <t>Chetkauskas, Jeff:</t>
        </r>
        <r>
          <rPr>
            <sz val="9"/>
            <rFont val="Tahoma"/>
            <family val="0"/>
          </rPr>
          <t xml:space="preserve">
a.k.a. Indian Island Reservation</t>
        </r>
      </text>
    </comment>
  </commentList>
</comments>
</file>

<file path=xl/sharedStrings.xml><?xml version="1.0" encoding="utf-8"?>
<sst xmlns="http://schemas.openxmlformats.org/spreadsheetml/2006/main" count="1012" uniqueCount="538">
  <si>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</si>
  <si>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</si>
  <si>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</si>
  <si>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</si>
  <si>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</si>
  <si>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</si>
  <si>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</si>
  <si>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</si>
  <si>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</si>
  <si>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</si>
  <si>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</si>
  <si>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</si>
  <si>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</si>
  <si>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</si>
  <si>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ALLAGASH</t>
  </si>
  <si>
    <t>AMITY</t>
  </si>
  <si>
    <t>ASHLAND</t>
  </si>
  <si>
    <t>BLAINE</t>
  </si>
  <si>
    <t>BRIDGEWATER</t>
  </si>
  <si>
    <t>CARIBOU</t>
  </si>
  <si>
    <t>CARY PLT</t>
  </si>
  <si>
    <t>CASTLE HILL</t>
  </si>
  <si>
    <t>CASWELL</t>
  </si>
  <si>
    <t>CHAPMAN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</si>
  <si>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</si>
  <si>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</si>
  <si>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</si>
  <si>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</si>
  <si>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</si>
  <si>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</si>
  <si>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</si>
  <si>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</si>
  <si>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</si>
  <si>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</si>
  <si>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</si>
  <si>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</si>
  <si>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</si>
  <si>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</si>
  <si>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</si>
  <si>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</si>
  <si>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</si>
  <si>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</si>
  <si>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</si>
  <si>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</si>
  <si>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</si>
  <si>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</si>
  <si>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</si>
  <si>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</si>
  <si>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MAPLETON</t>
  </si>
  <si>
    <t>MARS HILL</t>
  </si>
  <si>
    <t>MASARDIS</t>
  </si>
  <si>
    <t>MERRILL</t>
  </si>
  <si>
    <t>MONTICELLO</t>
  </si>
  <si>
    <t>NASHVILLE PLT</t>
  </si>
  <si>
    <t>NEW LIMERICK</t>
  </si>
  <si>
    <t>NEW SWEDEN</t>
  </si>
  <si>
    <t>OAKFIELD</t>
  </si>
  <si>
    <t>ORIENT</t>
  </si>
  <si>
    <t>PERHAM</t>
  </si>
  <si>
    <t>PORTAGE LAKE</t>
  </si>
  <si>
    <t>PRESQUE ISLE</t>
  </si>
  <si>
    <t>REED PLT</t>
  </si>
  <si>
    <t>SHERMAN</t>
  </si>
  <si>
    <t>SMYRNA</t>
  </si>
  <si>
    <t>STOCKHOLM</t>
  </si>
  <si>
    <t>VAN BUREN</t>
  </si>
  <si>
    <t>WADE</t>
  </si>
  <si>
    <t>WASHBURN</t>
  </si>
  <si>
    <t>WESTFIELD</t>
  </si>
  <si>
    <t>WESTMANLAND</t>
  </si>
  <si>
    <t>WESTON</t>
  </si>
  <si>
    <t>WINTERVILLE PLT</t>
  </si>
  <si>
    <t>WOODLAND</t>
  </si>
  <si>
    <t>BALDWIN</t>
  </si>
  <si>
    <t>BRIDGTON</t>
  </si>
  <si>
    <t>BRUNSWICK</t>
  </si>
  <si>
    <t>CAPE ELIZABETH</t>
  </si>
  <si>
    <t>CASCO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</si>
  <si>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</si>
  <si>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</si>
  <si>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</si>
  <si>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</si>
  <si>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</si>
  <si>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</si>
  <si>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</si>
  <si>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</si>
  <si>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</si>
  <si>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</si>
  <si>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</si>
  <si>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PORTLAND</t>
  </si>
  <si>
    <t>POWNAL</t>
  </si>
  <si>
    <t>RAYMOND</t>
  </si>
  <si>
    <t>SCARBOROUGH</t>
  </si>
  <si>
    <t>SEBAGO</t>
  </si>
  <si>
    <t>STANDISH</t>
  </si>
  <si>
    <t>WESTBROOK</t>
  </si>
  <si>
    <t>WINDHAM</t>
  </si>
  <si>
    <t>YARMOUTH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</si>
  <si>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</si>
  <si>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</si>
  <si>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</si>
  <si>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</si>
  <si>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</si>
  <si>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</si>
  <si>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</si>
  <si>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</si>
  <si>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</si>
  <si>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</si>
  <si>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</si>
  <si>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</si>
  <si>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</si>
  <si>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</si>
  <si>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SANDY RIVER PLT</t>
  </si>
  <si>
    <t>STRONG</t>
  </si>
  <si>
    <t>TEMPLE</t>
  </si>
  <si>
    <t>WELD</t>
  </si>
  <si>
    <t>WILTON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</si>
  <si>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</si>
  <si>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</si>
  <si>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</si>
  <si>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</si>
  <si>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</si>
  <si>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</si>
  <si>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</si>
  <si>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</si>
  <si>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</si>
  <si>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</si>
  <si>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</si>
  <si>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</si>
  <si>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</si>
  <si>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</si>
  <si>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GOULDSBORO</t>
  </si>
  <si>
    <t>GREAT POND</t>
  </si>
  <si>
    <t>HANCOCK</t>
  </si>
  <si>
    <t>LAMOINE</t>
  </si>
  <si>
    <t>FRENCHBORO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</si>
  <si>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</si>
  <si>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</si>
  <si>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</si>
  <si>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</si>
  <si>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</si>
  <si>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</si>
  <si>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</si>
  <si>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</si>
  <si>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</si>
  <si>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</si>
  <si>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</si>
  <si>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</si>
  <si>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</si>
  <si>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</si>
  <si>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</si>
  <si>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</t>
  </si>
  <si>
    <t>WALTHAM</t>
  </si>
  <si>
    <t>WINTER HARBOR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</si>
  <si>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</si>
  <si>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</si>
  <si>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</si>
  <si>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</si>
  <si>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</si>
  <si>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</si>
  <si>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</si>
  <si>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</si>
  <si>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</si>
  <si>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</si>
  <si>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</si>
  <si>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</si>
  <si>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</si>
  <si>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</si>
  <si>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</si>
  <si>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</si>
  <si>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</si>
  <si>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</si>
  <si>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</si>
  <si>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</si>
  <si>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</si>
  <si>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</si>
  <si>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</si>
  <si>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</si>
  <si>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</si>
  <si>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</si>
  <si>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</si>
  <si>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</si>
  <si>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</si>
  <si>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</si>
  <si>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</si>
  <si>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</si>
  <si>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</si>
  <si>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</si>
  <si>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</si>
  <si>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</si>
  <si>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</si>
  <si>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</si>
  <si>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</si>
  <si>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</si>
  <si>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THOMASTON</t>
  </si>
  <si>
    <t>UNION</t>
  </si>
  <si>
    <t>VINALHAVEN</t>
  </si>
  <si>
    <t>WARREN</t>
  </si>
  <si>
    <t>WASHINGTON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</si>
  <si>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</si>
  <si>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</si>
  <si>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</si>
  <si>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</si>
  <si>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</si>
  <si>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</si>
  <si>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</si>
  <si>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</si>
  <si>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</si>
  <si>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PLT</t>
  </si>
  <si>
    <t>NEWCASTLE</t>
  </si>
  <si>
    <t>NOBLEBORO</t>
  </si>
  <si>
    <t>SOMERVILLE</t>
  </si>
  <si>
    <t>SOUTHPORT</t>
  </si>
  <si>
    <t>WALDOBORO</t>
  </si>
  <si>
    <t>WHITEFIELD</t>
  </si>
  <si>
    <t>WISCASSET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</si>
  <si>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</si>
  <si>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</si>
  <si>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</si>
  <si>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</si>
  <si>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</si>
  <si>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</si>
  <si>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</si>
  <si>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</si>
  <si>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</si>
  <si>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</si>
  <si>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</si>
  <si>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</si>
  <si>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</si>
  <si>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</si>
  <si>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</si>
  <si>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</si>
  <si>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</si>
  <si>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</si>
  <si>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</si>
  <si>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</si>
  <si>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</si>
  <si>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</si>
  <si>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</si>
  <si>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</si>
  <si>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</si>
  <si>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</si>
  <si>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</si>
  <si>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</si>
  <si>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</si>
  <si>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</si>
  <si>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</si>
  <si>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</si>
  <si>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</si>
  <si>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</si>
  <si>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</si>
  <si>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</si>
  <si>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ALTON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</si>
  <si>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</si>
  <si>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</si>
  <si>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</si>
  <si>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</si>
  <si>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</si>
  <si>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</si>
  <si>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</si>
  <si>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</si>
  <si>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</si>
  <si>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CORINNA</t>
  </si>
  <si>
    <t>CORINTH</t>
  </si>
  <si>
    <t>DEXTER</t>
  </si>
  <si>
    <t>DIXMONT</t>
  </si>
  <si>
    <t>DREW PLT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</si>
  <si>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</si>
  <si>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</si>
  <si>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</si>
  <si>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</si>
  <si>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</si>
  <si>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</si>
  <si>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</si>
  <si>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</si>
  <si>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</si>
  <si>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</si>
  <si>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</si>
  <si>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</si>
  <si>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</si>
  <si>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</si>
  <si>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</si>
  <si>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</si>
  <si>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</si>
  <si>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</si>
  <si>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</si>
  <si>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</si>
  <si>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</si>
  <si>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</si>
  <si>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</si>
  <si>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</si>
  <si>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MILLINOCKET</t>
  </si>
  <si>
    <t>NEWBURGH</t>
  </si>
  <si>
    <t>NEWPORT</t>
  </si>
  <si>
    <t>OLD TOWN</t>
  </si>
  <si>
    <t>ORONO</t>
  </si>
  <si>
    <t>ORRINGTON</t>
  </si>
  <si>
    <t>PASSADUMKEAG</t>
  </si>
  <si>
    <t>PATTEN</t>
  </si>
  <si>
    <t>PLYMOUTH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</si>
  <si>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</si>
  <si>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</si>
  <si>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</si>
  <si>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</si>
  <si>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</si>
  <si>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</si>
  <si>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</si>
  <si>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</si>
  <si>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PENOBSCOT NATION</t>
  </si>
  <si>
    <t>ABBOT</t>
  </si>
  <si>
    <t>ATKINSON</t>
  </si>
  <si>
    <t>BEAVER COVE</t>
  </si>
  <si>
    <t>BOWERBANK</t>
  </si>
  <si>
    <t>BROWNVILLE</t>
  </si>
  <si>
    <t>DOVER-FOXCROFT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</si>
  <si>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</si>
  <si>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</si>
  <si>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</si>
  <si>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</si>
  <si>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</si>
  <si>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</si>
  <si>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</si>
  <si>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</si>
  <si>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</si>
  <si>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</si>
  <si>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</si>
  <si>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</si>
  <si>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</si>
  <si>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</si>
  <si>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</si>
  <si>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</si>
  <si>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</si>
  <si>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</si>
  <si>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</si>
  <si>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</si>
  <si>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</si>
  <si>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</si>
  <si>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</si>
  <si>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</si>
  <si>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</si>
  <si>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</si>
  <si>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</si>
  <si>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</si>
  <si>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</si>
  <si>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</si>
  <si>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</si>
  <si>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</si>
  <si>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</si>
  <si>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</si>
  <si>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</si>
  <si>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</si>
  <si>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</si>
  <si>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</si>
  <si>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</si>
  <si>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</si>
  <si>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</si>
  <si>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</si>
  <si>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</si>
  <si>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</si>
  <si>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</si>
  <si>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</si>
  <si>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</si>
  <si>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</si>
  <si>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</si>
  <si>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SKOWHEGAN</t>
  </si>
  <si>
    <t>SMITHFIELD</t>
  </si>
  <si>
    <t>SOLON</t>
  </si>
  <si>
    <t>STARKS</t>
  </si>
  <si>
    <t>THE FORKS PLT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</si>
  <si>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</si>
  <si>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</si>
  <si>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</si>
  <si>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</si>
  <si>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</si>
  <si>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</si>
  <si>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</si>
  <si>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</si>
  <si>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</si>
  <si>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</si>
  <si>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</si>
  <si>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</si>
  <si>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</si>
  <si>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</si>
  <si>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</si>
  <si>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</si>
  <si>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</si>
  <si>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</si>
  <si>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</si>
  <si>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</si>
  <si>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</si>
  <si>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</si>
  <si>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</si>
  <si>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</si>
  <si>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</si>
  <si>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</si>
  <si>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ADDISON</t>
  </si>
  <si>
    <t>ALEXANDER</t>
  </si>
  <si>
    <t>BAILEYVILLE</t>
  </si>
  <si>
    <t>BEALS</t>
  </si>
  <si>
    <t>BEDDINGTON</t>
  </si>
  <si>
    <t>CALAIS</t>
  </si>
  <si>
    <t>CHARLOTTE</t>
  </si>
  <si>
    <t>CHERRYFIELD</t>
  </si>
  <si>
    <t>CODYVILLE PLT</t>
  </si>
  <si>
    <t>COLUMBIA</t>
  </si>
  <si>
    <t>COLUMBIA FALLS</t>
  </si>
  <si>
    <t>COOPER</t>
  </si>
  <si>
    <t>CRAWFORD</t>
  </si>
  <si>
    <t>CUTLER</t>
  </si>
  <si>
    <t>DEBLOIS</t>
  </si>
  <si>
    <t>DENNYSVILLE</t>
  </si>
  <si>
    <t>EASTPORT</t>
  </si>
  <si>
    <t>HARRINGTON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</si>
  <si>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</si>
  <si>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</si>
  <si>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</si>
  <si>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</si>
  <si>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</si>
  <si>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</si>
  <si>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</si>
  <si>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</si>
  <si>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</si>
  <si>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</si>
  <si>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</si>
  <si>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</si>
  <si>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</si>
  <si>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</si>
  <si>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</si>
  <si>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</si>
  <si>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</si>
  <si>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</si>
  <si>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</si>
  <si>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</si>
  <si>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</si>
  <si>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</si>
  <si>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</si>
  <si>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</si>
  <si>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</si>
  <si>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</si>
  <si>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</si>
  <si>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</si>
  <si>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</si>
  <si>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</si>
  <si>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</si>
  <si>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</si>
  <si>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</si>
  <si>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</si>
  <si>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</si>
  <si>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</si>
  <si>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</si>
  <si>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</si>
  <si>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</si>
  <si>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</si>
  <si>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</si>
  <si>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</si>
  <si>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</si>
  <si>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</si>
  <si>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</si>
  <si>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</si>
  <si>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</si>
  <si>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WATERBORO</t>
  </si>
  <si>
    <t>WELLS</t>
  </si>
  <si>
    <t>YORK</t>
  </si>
  <si>
    <t>Municipality Name</t>
  </si>
  <si>
    <t>Rev II Computed Number</t>
  </si>
  <si>
    <t>Rev I Computed Number</t>
  </si>
  <si>
    <t>Rev I Distribution Percentage</t>
  </si>
  <si>
    <t>TOTALS</t>
  </si>
  <si>
    <t>Mil Rate</t>
  </si>
  <si>
    <t>Rev II Distribution Percentage</t>
  </si>
  <si>
    <t>PLEASANT POINT</t>
  </si>
  <si>
    <t>CLIFTON</t>
  </si>
  <si>
    <t>RANGELEY</t>
  </si>
  <si>
    <t>RANGELEY PLT</t>
  </si>
  <si>
    <t>*Assumptions/Disclosures:</t>
  </si>
  <si>
    <t>CHEBEAGUE ISLAND</t>
  </si>
  <si>
    <t xml:space="preserve">REV I DISTRIBUTION PROJECTION </t>
  </si>
  <si>
    <t>REV II</t>
  </si>
  <si>
    <t>County</t>
  </si>
  <si>
    <t>Androscoggin</t>
  </si>
  <si>
    <t xml:space="preserve">Aroostook </t>
  </si>
  <si>
    <t>Cumberland</t>
  </si>
  <si>
    <t>Franklin</t>
  </si>
  <si>
    <t>Hancock</t>
  </si>
  <si>
    <t>Kennebec</t>
  </si>
  <si>
    <t>Knox</t>
  </si>
  <si>
    <t>Lincoln</t>
  </si>
  <si>
    <t>Oxford</t>
  </si>
  <si>
    <t>Penobscot</t>
  </si>
  <si>
    <t xml:space="preserve">Piscataquis </t>
  </si>
  <si>
    <t>Sagadahoc</t>
  </si>
  <si>
    <t>Somerset</t>
  </si>
  <si>
    <t>Waldo</t>
  </si>
  <si>
    <t>Washington</t>
  </si>
  <si>
    <t>York</t>
  </si>
  <si>
    <t>None</t>
  </si>
  <si>
    <t>EAST MACHIAS</t>
  </si>
  <si>
    <t>GRAND LAKE STREAM PLT</t>
  </si>
  <si>
    <t>MOUNT CHASE</t>
  </si>
  <si>
    <t>NORTH YARMOUTH</t>
  </si>
  <si>
    <t>SAINT AGATHA</t>
  </si>
  <si>
    <t>SAINT ALBANS</t>
  </si>
  <si>
    <t>SAINT FRANCIS</t>
  </si>
  <si>
    <t>SAINT GEORGE</t>
  </si>
  <si>
    <t>SAINT JOHN PLT</t>
  </si>
  <si>
    <t>SOUTH BERWICK</t>
  </si>
  <si>
    <t>SOUTH BRISTOL</t>
  </si>
  <si>
    <t>SOUTH PORTLAND</t>
  </si>
  <si>
    <t>SOUTH THOMASTON</t>
  </si>
  <si>
    <t>UNORGANIZED TERRITORY</t>
  </si>
  <si>
    <t>WALLAGRASS</t>
  </si>
  <si>
    <t>WEST FORKS PLT</t>
  </si>
  <si>
    <t>WESTPORT ISLAND</t>
  </si>
  <si>
    <t>EAST MILLINOCKET</t>
  </si>
  <si>
    <t>Fixed Xfer:</t>
  </si>
  <si>
    <t xml:space="preserve">RevII Preliminary Comp  Number </t>
  </si>
  <si>
    <t>Total</t>
  </si>
  <si>
    <t>NEW CANADA</t>
  </si>
  <si>
    <t>BARING PLT</t>
  </si>
  <si>
    <t xml:space="preserve">*Actual tax receipts, if different from current Revenue Forecasting Committee (RFC) estimates, </t>
  </si>
  <si>
    <t xml:space="preserve">will cause Municipal Revenue Sharing distributions to differ from these projections. </t>
  </si>
  <si>
    <t xml:space="preserve">*Projections are based upon the transfer amount to Municipal Revenue Sharing funds based </t>
  </si>
  <si>
    <t>DANFORTH</t>
  </si>
  <si>
    <t>INDIAN TOWNSHIP</t>
  </si>
  <si>
    <t>MORO</t>
  </si>
  <si>
    <t>upon PL 2015 c.267.</t>
  </si>
  <si>
    <t>Rev I Projected 
FY19 Distribution</t>
  </si>
  <si>
    <t>Rev II Projected FY19 Distribution</t>
  </si>
  <si>
    <t>Total Projected 
FY19 Distribution</t>
  </si>
  <si>
    <t>20%:</t>
  </si>
  <si>
    <r>
      <t>FY 2020 Projected Municipal Revenue Sharing</t>
    </r>
    <r>
      <rPr>
        <sz val="10"/>
        <color indexed="10"/>
        <rFont val="MS Sans Serif"/>
        <family val="2"/>
      </rPr>
      <t xml:space="preserve">* </t>
    </r>
  </si>
  <si>
    <t xml:space="preserve">2020  Estimated Transfers of Municipal Revenue Sharing </t>
  </si>
  <si>
    <t>July 1, 2017 Census Population</t>
  </si>
  <si>
    <t>2019 State Valuation</t>
  </si>
  <si>
    <t>2017 Tax Assessment</t>
  </si>
  <si>
    <t>7/1/2019 - 6/30/2020 Published 03/13/2019</t>
  </si>
  <si>
    <t>Includes PL 2015 c.267, Dec. 2018 revenue forecasting</t>
  </si>
  <si>
    <t>*Based upon Dec. 2018 revenue forecasts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</si>
</sst>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  <numFmt numFmtId="181" formatCode="_(* #,##0.000000_);_(* \(#,##0.000000\);_(* &quot;-&quot;??????_);_(@_)"/>
    <numFmt numFmtId="182" formatCode="&quot;$&quot;#,##0.00;\(&quot;$&quot;#,##0.00\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_(* #,##0.00000000_);_(* \(#,##0.00000000\);_(* &quot;-&quot;??_);_(@_)"/>
    <numFmt numFmtId="191" formatCode="_(* #,##0.000000000_);_(* \(#,##0.000000000\);_(* &quot;-&quot;??_);_(@_)"/>
    <numFmt numFmtId="192" formatCode="_(* #,##0.000000000_);_(* \(#,##0.000000000\);_(* &quot;-&quot;???????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[$$-409]#,##0_);\([$$-409]#,##0\)"/>
    <numFmt numFmtId="198" formatCode="[$$-409]#,##0.0_);\([$$-409]#,##0.0\)"/>
    <numFmt numFmtId="199" formatCode="[$$-409]#,##0.00_);\([$$-409]#,##0.00\)"/>
    <numFmt numFmtId="200" formatCode="&quot;$&quot;#,##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mm/dd/yy_);[Red]mm/dd/yy_)"/>
    <numFmt numFmtId="206" formatCode="0.0%"/>
    <numFmt numFmtId="207" formatCode="_(* #,##0.0000_);_(* \(#,##0.0000\);_(* &quot;-&quot;????_);_(@_)"/>
    <numFmt numFmtId="208" formatCode="dddd\,\ mmmm\ dd\,\ yyyy"/>
    <numFmt numFmtId="209" formatCode="_(&quot;$&quot;* #,##0.000_);_(&quot;$&quot;* \(#,##0.000\);_(&quot;$&quot;* &quot;-&quot;???_);_(@_)"/>
    <numFmt numFmtId="210" formatCode="_(* #,##0.000_);_(* \(#,##0.000\);_(* &quot;-&quot;???_);_(@_)"/>
    <numFmt numFmtId="211" formatCode="_(&quot;$&quot;* #,##0.000000000_);_(&quot;$&quot;* \(#,##0.000000000\);_(&quot;$&quot;* &quot;-&quot;?????????_);_(@_)"/>
    <numFmt numFmtId="212" formatCode="_(&quot;$&quot;* #,##0.000000_);_(&quot;$&quot;* \(#,##0.000000\);_(&quot;$&quot;* &quot;-&quot;??????_);_(@_)"/>
    <numFmt numFmtId="213" formatCode="0.00_);\(0.00\)"/>
    <numFmt numFmtId="214" formatCode="0.000%"/>
    <numFmt numFmtId="215" formatCode="0.00_);[Red]\(0.00\)"/>
    <numFmt numFmtId="216" formatCode="_(&quot;$&quot;* #,##0.0_);_(&quot;$&quot;* \(#,##0.0\);_(&quot;$&quot;* &quot;-&quot;??_);_(@_)"/>
    <numFmt numFmtId="217" formatCode="_(&quot;$&quot;* #,##0_);_(&quot;$&quot;* \(#,##0\);_(&quot;$&quot;* &quot;-&quot;??_);_(@_)"/>
    <numFmt numFmtId="218" formatCode="#,##0.00000_);[Red]\(#,##0.00000\)"/>
    <numFmt numFmtId="219" formatCode="00000"/>
    <numFmt numFmtId="220" formatCode="_(&quot;$&quot;* #,##0.0_);_(&quot;$&quot;* \(#,##0.0\);_(&quot;$&quot;* &quot;-&quot;?_);_(@_)"/>
  </numFmts>
  <fonts count="6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2"/>
      <name val="SWISS"/>
      <family val="0"/>
    </font>
    <font>
      <u val="single"/>
      <sz val="10.45"/>
      <color indexed="12"/>
      <name val="SWISS"/>
      <family val="0"/>
    </font>
    <font>
      <sz val="10"/>
      <color indexed="10"/>
      <name val="MS Sans Serif"/>
      <family val="2"/>
    </font>
    <font>
      <sz val="12"/>
      <color indexed="12"/>
      <name val="MS Sans Serif"/>
      <family val="2"/>
    </font>
    <font>
      <sz val="11"/>
      <color indexed="10"/>
      <name val="Calibri"/>
      <family val="2"/>
    </font>
    <font>
      <b/>
      <sz val="22"/>
      <name val="Calibri"/>
      <family val="2"/>
    </font>
    <font>
      <sz val="11"/>
      <color indexed="10"/>
      <name val="MS Sans Serif"/>
      <family val="2"/>
    </font>
    <font>
      <sz val="11"/>
      <name val="MS Sans Serif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u val="single"/>
      <sz val="10"/>
      <color indexed="16"/>
      <name val="Calibri"/>
      <family val="2"/>
    </font>
    <font>
      <u val="single"/>
      <sz val="10"/>
      <color indexed="12"/>
      <name val="Calibri"/>
      <family val="2"/>
    </font>
    <font>
      <u val="single"/>
      <sz val="10"/>
      <name val="Calibri"/>
      <family val="2"/>
    </font>
    <font>
      <b/>
      <u val="single"/>
      <sz val="10"/>
      <name val="Calibri"/>
      <family val="2"/>
    </font>
    <font>
      <i/>
      <sz val="10"/>
      <color indexed="16"/>
      <name val="Calibri"/>
      <family val="2"/>
    </font>
    <font>
      <b/>
      <u val="single"/>
      <sz val="10"/>
      <color indexed="1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60"/>
      <name val="Calibri"/>
      <family val="2"/>
    </font>
    <font>
      <sz val="11"/>
      <color indexed="60"/>
      <name val="MS Sans Serif"/>
      <family val="2"/>
    </font>
    <font>
      <sz val="9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  <font>
      <sz val="10"/>
      <color rgb="FFC00000"/>
      <name val="Calibri"/>
      <family val="2"/>
    </font>
    <font>
      <sz val="11"/>
      <color rgb="FFC00000"/>
      <name val="MS Sans Serif"/>
      <family val="2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9" fillId="32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48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0" fillId="33" borderId="7" applyNumberFormat="0" applyFont="0" applyAlignment="0" applyProtection="0"/>
    <xf numFmtId="0" fontId="48" fillId="33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65" fillId="0" borderId="0" xfId="0" applyFont="1" applyFill="1" applyAlignment="1">
      <alignment horizontal="left"/>
    </xf>
    <xf numFmtId="0" fontId="65" fillId="0" borderId="0" xfId="0" applyFont="1" applyFill="1" applyAlignment="1">
      <alignment/>
    </xf>
    <xf numFmtId="168" fontId="66" fillId="0" borderId="0" xfId="0" applyNumberFormat="1" applyFont="1" applyFill="1" applyAlignment="1">
      <alignment/>
    </xf>
    <xf numFmtId="0" fontId="6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67" fillId="0" borderId="0" xfId="0" applyFont="1" applyFill="1" applyAlignment="1">
      <alignment horizontal="left"/>
    </xf>
    <xf numFmtId="0" fontId="67" fillId="0" borderId="0" xfId="0" applyFont="1" applyFill="1" applyAlignment="1">
      <alignment horizontal="center"/>
    </xf>
    <xf numFmtId="0" fontId="6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184" fontId="0" fillId="0" borderId="0" xfId="42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168" fontId="17" fillId="0" borderId="0" xfId="0" applyNumberFormat="1" applyFont="1" applyFill="1" applyBorder="1" applyAlignment="1">
      <alignment horizontal="center"/>
    </xf>
    <xf numFmtId="168" fontId="4" fillId="0" borderId="0" xfId="7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8" fontId="18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9" fillId="0" borderId="0" xfId="0" applyNumberFormat="1" applyFont="1" applyFill="1" applyAlignment="1" quotePrefix="1">
      <alignment/>
    </xf>
    <xf numFmtId="0" fontId="19" fillId="0" borderId="0" xfId="0" applyNumberFormat="1" applyFont="1" applyFill="1" applyAlignment="1" quotePrefix="1">
      <alignment shrinkToFit="1"/>
    </xf>
    <xf numFmtId="184" fontId="19" fillId="0" borderId="0" xfId="42" applyNumberFormat="1" applyFont="1" applyFill="1" applyBorder="1" applyAlignment="1" applyProtection="1">
      <alignment/>
      <protection/>
    </xf>
    <xf numFmtId="43" fontId="19" fillId="0" borderId="0" xfId="42" applyFont="1" applyFill="1" applyAlignment="1" quotePrefix="1">
      <alignment shrinkToFit="1"/>
    </xf>
    <xf numFmtId="168" fontId="19" fillId="0" borderId="0" xfId="42" applyNumberFormat="1" applyFont="1" applyFill="1" applyAlignment="1" quotePrefix="1">
      <alignment/>
    </xf>
    <xf numFmtId="171" fontId="19" fillId="0" borderId="0" xfId="0" applyNumberFormat="1" applyFont="1" applyFill="1" applyAlignment="1" quotePrefix="1">
      <alignment/>
    </xf>
    <xf numFmtId="168" fontId="19" fillId="0" borderId="0" xfId="0" applyNumberFormat="1" applyFont="1" applyFill="1" applyBorder="1" applyAlignment="1" quotePrefix="1">
      <alignment/>
    </xf>
    <xf numFmtId="43" fontId="19" fillId="0" borderId="10" xfId="42" applyFont="1" applyFill="1" applyBorder="1" applyAlignment="1">
      <alignment/>
    </xf>
    <xf numFmtId="43" fontId="19" fillId="0" borderId="11" xfId="42" applyFont="1" applyFill="1" applyBorder="1" applyAlignment="1" quotePrefix="1">
      <alignment/>
    </xf>
    <xf numFmtId="43" fontId="19" fillId="0" borderId="12" xfId="42" applyFont="1" applyFill="1" applyBorder="1" applyAlignment="1" quotePrefix="1">
      <alignment/>
    </xf>
    <xf numFmtId="0" fontId="0" fillId="0" borderId="0" xfId="0" applyFont="1" applyFill="1" applyAlignment="1">
      <alignment horizontal="center" wrapText="1"/>
    </xf>
    <xf numFmtId="43" fontId="0" fillId="0" borderId="0" xfId="0" applyNumberFormat="1" applyFont="1" applyFill="1" applyAlignment="1">
      <alignment horizontal="center" wrapText="1"/>
    </xf>
    <xf numFmtId="43" fontId="19" fillId="0" borderId="13" xfId="42" applyFont="1" applyFill="1" applyBorder="1" applyAlignment="1">
      <alignment/>
    </xf>
    <xf numFmtId="43" fontId="19" fillId="0" borderId="0" xfId="42" applyFont="1" applyFill="1" applyBorder="1" applyAlignment="1" quotePrefix="1">
      <alignment/>
    </xf>
    <xf numFmtId="43" fontId="19" fillId="0" borderId="14" xfId="42" applyFont="1" applyFill="1" applyBorder="1" applyAlignment="1" quotePrefix="1">
      <alignment/>
    </xf>
    <xf numFmtId="0" fontId="19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 shrinkToFit="1"/>
    </xf>
    <xf numFmtId="0" fontId="18" fillId="0" borderId="0" xfId="0" applyNumberFormat="1" applyFont="1" applyFill="1" applyAlignment="1">
      <alignment/>
    </xf>
    <xf numFmtId="43" fontId="18" fillId="0" borderId="0" xfId="42" applyFont="1" applyFill="1" applyAlignment="1">
      <alignment/>
    </xf>
    <xf numFmtId="168" fontId="18" fillId="0" borderId="0" xfId="0" applyNumberFormat="1" applyFont="1" applyFill="1" applyAlignment="1">
      <alignment/>
    </xf>
    <xf numFmtId="168" fontId="18" fillId="0" borderId="0" xfId="0" applyNumberFormat="1" applyFont="1" applyFill="1" applyBorder="1" applyAlignment="1">
      <alignment/>
    </xf>
    <xf numFmtId="43" fontId="18" fillId="0" borderId="15" xfId="42" applyFont="1" applyFill="1" applyBorder="1" applyAlignment="1">
      <alignment/>
    </xf>
    <xf numFmtId="43" fontId="18" fillId="0" borderId="16" xfId="42" applyFont="1" applyFill="1" applyBorder="1" applyAlignment="1" quotePrefix="1">
      <alignment/>
    </xf>
    <xf numFmtId="44" fontId="18" fillId="0" borderId="17" xfId="45" applyFont="1" applyFill="1" applyBorder="1" applyAlignment="1">
      <alignment/>
    </xf>
    <xf numFmtId="0" fontId="1" fillId="0" borderId="0" xfId="0" applyFont="1" applyFill="1" applyAlignment="1">
      <alignment/>
    </xf>
    <xf numFmtId="0" fontId="19" fillId="0" borderId="0" xfId="0" applyFont="1" applyFill="1" applyAlignment="1">
      <alignment/>
    </xf>
    <xf numFmtId="43" fontId="19" fillId="0" borderId="0" xfId="0" applyNumberFormat="1" applyFont="1" applyFill="1" applyAlignment="1">
      <alignment/>
    </xf>
    <xf numFmtId="186" fontId="19" fillId="0" borderId="0" xfId="42" applyNumberFormat="1" applyFont="1" applyFill="1" applyAlignment="1">
      <alignment/>
    </xf>
    <xf numFmtId="168" fontId="19" fillId="0" borderId="0" xfId="0" applyNumberFormat="1" applyFont="1" applyFill="1" applyAlignment="1">
      <alignment/>
    </xf>
    <xf numFmtId="43" fontId="19" fillId="0" borderId="0" xfId="42" applyFont="1" applyFill="1" applyAlignment="1">
      <alignment/>
    </xf>
    <xf numFmtId="0" fontId="19" fillId="0" borderId="0" xfId="0" applyFont="1" applyFill="1" applyBorder="1" applyAlignment="1">
      <alignment/>
    </xf>
    <xf numFmtId="184" fontId="19" fillId="0" borderId="0" xfId="42" applyNumberFormat="1" applyFont="1" applyFill="1" applyBorder="1" applyAlignment="1">
      <alignment/>
    </xf>
    <xf numFmtId="168" fontId="19" fillId="0" borderId="0" xfId="0" applyNumberFormat="1" applyFont="1" applyFill="1" applyBorder="1" applyAlignment="1">
      <alignment/>
    </xf>
    <xf numFmtId="43" fontId="19" fillId="0" borderId="0" xfId="42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0" fontId="20" fillId="10" borderId="10" xfId="70" applyFont="1" applyFill="1" applyBorder="1" applyAlignment="1">
      <alignment horizontal="left"/>
    </xf>
    <xf numFmtId="0" fontId="21" fillId="10" borderId="11" xfId="70" applyFont="1" applyFill="1" applyBorder="1" applyAlignment="1">
      <alignment horizontal="center"/>
    </xf>
    <xf numFmtId="184" fontId="21" fillId="10" borderId="11" xfId="42" applyNumberFormat="1" applyFont="1" applyFill="1" applyBorder="1" applyAlignment="1">
      <alignment horizontal="center"/>
    </xf>
    <xf numFmtId="0" fontId="22" fillId="0" borderId="0" xfId="70" applyFont="1" applyFill="1" applyBorder="1" applyAlignment="1">
      <alignment horizontal="center"/>
    </xf>
    <xf numFmtId="168" fontId="19" fillId="10" borderId="12" xfId="0" applyNumberFormat="1" applyFont="1" applyFill="1" applyBorder="1" applyAlignment="1">
      <alignment/>
    </xf>
    <xf numFmtId="0" fontId="23" fillId="0" borderId="0" xfId="7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4" fillId="10" borderId="13" xfId="70" applyFont="1" applyFill="1" applyBorder="1" applyAlignment="1">
      <alignment horizontal="left"/>
    </xf>
    <xf numFmtId="0" fontId="24" fillId="10" borderId="0" xfId="70" applyFont="1" applyFill="1" applyBorder="1" applyAlignment="1">
      <alignment horizontal="center"/>
    </xf>
    <xf numFmtId="0" fontId="21" fillId="10" borderId="0" xfId="70" applyFont="1" applyFill="1" applyBorder="1" applyAlignment="1">
      <alignment horizontal="center"/>
    </xf>
    <xf numFmtId="168" fontId="19" fillId="10" borderId="14" xfId="0" applyNumberFormat="1" applyFont="1" applyFill="1" applyBorder="1" applyAlignment="1">
      <alignment/>
    </xf>
    <xf numFmtId="0" fontId="24" fillId="0" borderId="13" xfId="70" applyFont="1" applyFill="1" applyBorder="1" applyAlignment="1">
      <alignment horizontal="left"/>
    </xf>
    <xf numFmtId="0" fontId="21" fillId="0" borderId="0" xfId="70" applyFont="1" applyFill="1" applyBorder="1" applyAlignment="1">
      <alignment horizontal="center"/>
    </xf>
    <xf numFmtId="184" fontId="21" fillId="0" borderId="0" xfId="42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217" fontId="18" fillId="0" borderId="16" xfId="45" applyNumberFormat="1" applyFont="1" applyFill="1" applyBorder="1" applyAlignment="1">
      <alignment/>
    </xf>
    <xf numFmtId="168" fontId="19" fillId="0" borderId="14" xfId="0" applyNumberFormat="1" applyFont="1" applyFill="1" applyBorder="1" applyAlignment="1">
      <alignment/>
    </xf>
    <xf numFmtId="184" fontId="19" fillId="0" borderId="13" xfId="42" applyNumberFormat="1" applyFont="1" applyFill="1" applyBorder="1" applyAlignment="1">
      <alignment/>
    </xf>
    <xf numFmtId="168" fontId="18" fillId="0" borderId="14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44" fontId="0" fillId="0" borderId="0" xfId="0" applyNumberFormat="1" applyFont="1" applyFill="1" applyAlignment="1">
      <alignment/>
    </xf>
    <xf numFmtId="217" fontId="18" fillId="0" borderId="15" xfId="45" applyNumberFormat="1" applyFont="1" applyFill="1" applyBorder="1" applyAlignment="1">
      <alignment/>
    </xf>
    <xf numFmtId="0" fontId="18" fillId="0" borderId="16" xfId="0" applyFont="1" applyFill="1" applyBorder="1" applyAlignment="1">
      <alignment/>
    </xf>
    <xf numFmtId="184" fontId="19" fillId="0" borderId="16" xfId="42" applyNumberFormat="1" applyFont="1" applyFill="1" applyBorder="1" applyAlignment="1">
      <alignment/>
    </xf>
    <xf numFmtId="0" fontId="18" fillId="0" borderId="16" xfId="0" applyFont="1" applyFill="1" applyBorder="1" applyAlignment="1">
      <alignment horizontal="right"/>
    </xf>
    <xf numFmtId="217" fontId="18" fillId="0" borderId="0" xfId="45" applyNumberFormat="1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49" fontId="25" fillId="0" borderId="0" xfId="0" applyNumberFormat="1" applyFont="1" applyFill="1" applyAlignment="1">
      <alignment horizontal="left" vertical="center"/>
    </xf>
    <xf numFmtId="184" fontId="19" fillId="0" borderId="0" xfId="42" applyNumberFormat="1" applyFont="1" applyFill="1" applyAlignment="1">
      <alignment/>
    </xf>
    <xf numFmtId="49" fontId="23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vertical="center" wrapText="1"/>
    </xf>
    <xf numFmtId="184" fontId="18" fillId="0" borderId="0" xfId="42" applyNumberFormat="1" applyFont="1" applyFill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/>
    </xf>
    <xf numFmtId="0" fontId="26" fillId="0" borderId="0" xfId="0" applyFont="1" applyFill="1" applyAlignment="1">
      <alignment/>
    </xf>
    <xf numFmtId="184" fontId="26" fillId="0" borderId="0" xfId="42" applyNumberFormat="1" applyFont="1" applyFill="1" applyAlignment="1">
      <alignment/>
    </xf>
    <xf numFmtId="168" fontId="26" fillId="0" borderId="0" xfId="0" applyNumberFormat="1" applyFont="1" applyFill="1" applyAlignment="1">
      <alignment/>
    </xf>
    <xf numFmtId="43" fontId="26" fillId="0" borderId="0" xfId="42" applyFont="1" applyFill="1" applyAlignment="1">
      <alignment/>
    </xf>
    <xf numFmtId="168" fontId="26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6" fontId="27" fillId="0" borderId="0" xfId="0" applyNumberFormat="1" applyFont="1" applyFill="1" applyAlignment="1">
      <alignment/>
    </xf>
    <xf numFmtId="168" fontId="18" fillId="0" borderId="16" xfId="0" applyNumberFormat="1" applyFont="1" applyFill="1" applyBorder="1" applyAlignment="1">
      <alignment horizontal="center" wrapText="1"/>
    </xf>
  </cellXfs>
  <cellStyles count="1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2 2" xfId="48"/>
    <cellStyle name="Currency 2 2 2" xfId="49"/>
    <cellStyle name="Currency 2 3" xfId="50"/>
    <cellStyle name="Currency 2 4" xfId="51"/>
    <cellStyle name="Currency 3" xfId="52"/>
    <cellStyle name="Currency 3 2" xfId="53"/>
    <cellStyle name="Currency 4" xfId="54"/>
    <cellStyle name="Currency 4 2" xfId="55"/>
    <cellStyle name="Currency 4 3" xfId="56"/>
    <cellStyle name="Currency 5" xfId="57"/>
    <cellStyle name="Currency 5 2" xfId="58"/>
    <cellStyle name="Currency 5 3" xfId="59"/>
    <cellStyle name="Currency 6" xfId="60"/>
    <cellStyle name="Currency 6 2" xfId="61"/>
    <cellStyle name="Currency 7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Input" xfId="72"/>
    <cellStyle name="Linked Cell" xfId="73"/>
    <cellStyle name="Neutral" xfId="74"/>
    <cellStyle name="Normal 10" xfId="75"/>
    <cellStyle name="Normal 10 2" xfId="76"/>
    <cellStyle name="Normal 10 3" xfId="77"/>
    <cellStyle name="Normal 11" xfId="78"/>
    <cellStyle name="Normal 11 2" xfId="79"/>
    <cellStyle name="Normal 11 3" xfId="80"/>
    <cellStyle name="Normal 12" xfId="81"/>
    <cellStyle name="Normal 12 2" xfId="82"/>
    <cellStyle name="Normal 12 3" xfId="83"/>
    <cellStyle name="Normal 13" xfId="84"/>
    <cellStyle name="Normal 13 2" xfId="85"/>
    <cellStyle name="Normal 13 3" xfId="86"/>
    <cellStyle name="Normal 14" xfId="87"/>
    <cellStyle name="Normal 14 2" xfId="88"/>
    <cellStyle name="Normal 14 3" xfId="89"/>
    <cellStyle name="Normal 15" xfId="90"/>
    <cellStyle name="Normal 15 2" xfId="91"/>
    <cellStyle name="Normal 15 3" xfId="92"/>
    <cellStyle name="Normal 16" xfId="93"/>
    <cellStyle name="Normal 16 2" xfId="94"/>
    <cellStyle name="Normal 16 3" xfId="95"/>
    <cellStyle name="Normal 17" xfId="96"/>
    <cellStyle name="Normal 17 2" xfId="97"/>
    <cellStyle name="Normal 17 3" xfId="98"/>
    <cellStyle name="Normal 18" xfId="99"/>
    <cellStyle name="Normal 18 2" xfId="100"/>
    <cellStyle name="Normal 18 3" xfId="101"/>
    <cellStyle name="Normal 19" xfId="102"/>
    <cellStyle name="Normal 19 2" xfId="103"/>
    <cellStyle name="Normal 19 3" xfId="104"/>
    <cellStyle name="Normal 2" xfId="105"/>
    <cellStyle name="Normal 2 2" xfId="106"/>
    <cellStyle name="Normal 2 3" xfId="107"/>
    <cellStyle name="Normal 2 4" xfId="108"/>
    <cellStyle name="Normal 2 5" xfId="109"/>
    <cellStyle name="Normal 2_Calc Sheet" xfId="110"/>
    <cellStyle name="Normal 20" xfId="111"/>
    <cellStyle name="Normal 20 2" xfId="112"/>
    <cellStyle name="Normal 20 3" xfId="113"/>
    <cellStyle name="Normal 21" xfId="114"/>
    <cellStyle name="Normal 21 2" xfId="115"/>
    <cellStyle name="Normal 21 3" xfId="116"/>
    <cellStyle name="Normal 22" xfId="117"/>
    <cellStyle name="Normal 22 2" xfId="118"/>
    <cellStyle name="Normal 22 3" xfId="119"/>
    <cellStyle name="Normal 23" xfId="120"/>
    <cellStyle name="Normal 23 2" xfId="121"/>
    <cellStyle name="Normal 23 3" xfId="122"/>
    <cellStyle name="Normal 24" xfId="123"/>
    <cellStyle name="Normal 24 2" xfId="124"/>
    <cellStyle name="Normal 24 3" xfId="125"/>
    <cellStyle name="Normal 25" xfId="126"/>
    <cellStyle name="Normal 25 2" xfId="127"/>
    <cellStyle name="Normal 25 3" xfId="128"/>
    <cellStyle name="Normal 26" xfId="129"/>
    <cellStyle name="Normal 26 2" xfId="130"/>
    <cellStyle name="Normal 26 3" xfId="131"/>
    <cellStyle name="Normal 27" xfId="132"/>
    <cellStyle name="Normal 27 2" xfId="133"/>
    <cellStyle name="Normal 27 3" xfId="134"/>
    <cellStyle name="Normal 28" xfId="135"/>
    <cellStyle name="Normal 28 2" xfId="136"/>
    <cellStyle name="Normal 28 3" xfId="137"/>
    <cellStyle name="Normal 29" xfId="138"/>
    <cellStyle name="Normal 29 2" xfId="139"/>
    <cellStyle name="Normal 29 3" xfId="140"/>
    <cellStyle name="Normal 3" xfId="141"/>
    <cellStyle name="Normal 3 2" xfId="142"/>
    <cellStyle name="Normal 3 3" xfId="143"/>
    <cellStyle name="Normal 3 4" xfId="144"/>
    <cellStyle name="Normal 3 5" xfId="145"/>
    <cellStyle name="Normal 3_Calc Sheet" xfId="146"/>
    <cellStyle name="Normal 30" xfId="147"/>
    <cellStyle name="Normal 30 2" xfId="148"/>
    <cellStyle name="Normal 30 3" xfId="149"/>
    <cellStyle name="Normal 31" xfId="150"/>
    <cellStyle name="Normal 31 2" xfId="151"/>
    <cellStyle name="Normal 31 3" xfId="152"/>
    <cellStyle name="Normal 32" xfId="153"/>
    <cellStyle name="Normal 32 2" xfId="154"/>
    <cellStyle name="Normal 32 3" xfId="155"/>
    <cellStyle name="Normal 33" xfId="156"/>
    <cellStyle name="Normal 33 2" xfId="157"/>
    <cellStyle name="Normal 33 3" xfId="158"/>
    <cellStyle name="Normal 34" xfId="159"/>
    <cellStyle name="Normal 34 2" xfId="160"/>
    <cellStyle name="Normal 34 3" xfId="161"/>
    <cellStyle name="Normal 35" xfId="162"/>
    <cellStyle name="Normal 35 2" xfId="163"/>
    <cellStyle name="Normal 35 3" xfId="164"/>
    <cellStyle name="Normal 36" xfId="165"/>
    <cellStyle name="Normal 36 2" xfId="166"/>
    <cellStyle name="Normal 36 3" xfId="167"/>
    <cellStyle name="Normal 37" xfId="168"/>
    <cellStyle name="Normal 38" xfId="169"/>
    <cellStyle name="Normal 39" xfId="170"/>
    <cellStyle name="Normal 4" xfId="171"/>
    <cellStyle name="Normal 4 2" xfId="172"/>
    <cellStyle name="Normal 4 3" xfId="173"/>
    <cellStyle name="Normal 40" xfId="174"/>
    <cellStyle name="Normal 41" xfId="175"/>
    <cellStyle name="Normal 42" xfId="176"/>
    <cellStyle name="Normal 43" xfId="177"/>
    <cellStyle name="Normal 44" xfId="178"/>
    <cellStyle name="Normal 45" xfId="179"/>
    <cellStyle name="Normal 46" xfId="180"/>
    <cellStyle name="Normal 47" xfId="181"/>
    <cellStyle name="Normal 48" xfId="182"/>
    <cellStyle name="Normal 5" xfId="183"/>
    <cellStyle name="Normal 5 2" xfId="184"/>
    <cellStyle name="Normal 5 3" xfId="185"/>
    <cellStyle name="Normal 6" xfId="186"/>
    <cellStyle name="Normal 6 2" xfId="187"/>
    <cellStyle name="Normal 6 3" xfId="188"/>
    <cellStyle name="Normal 7" xfId="189"/>
    <cellStyle name="Normal 7 2" xfId="190"/>
    <cellStyle name="Normal 7 3" xfId="191"/>
    <cellStyle name="Normal 8" xfId="192"/>
    <cellStyle name="Normal 8 2" xfId="193"/>
    <cellStyle name="Normal 8 3" xfId="194"/>
    <cellStyle name="Normal 9" xfId="195"/>
    <cellStyle name="Normal 9 2" xfId="196"/>
    <cellStyle name="Normal 9 3" xfId="197"/>
    <cellStyle name="Note" xfId="198"/>
    <cellStyle name="Note 2" xfId="199"/>
    <cellStyle name="Output" xfId="200"/>
    <cellStyle name="Percent" xfId="201"/>
    <cellStyle name="Percent 2" xfId="202"/>
    <cellStyle name="Percent 2 2" xfId="203"/>
    <cellStyle name="Percent 2 3" xfId="204"/>
    <cellStyle name="Percent 3" xfId="205"/>
    <cellStyle name="Percent 3 2" xfId="206"/>
    <cellStyle name="Percent 4" xfId="207"/>
    <cellStyle name="Percent 4 2" xfId="208"/>
    <cellStyle name="Percent 4 3" xfId="209"/>
    <cellStyle name="Title" xfId="210"/>
    <cellStyle name="Total" xfId="211"/>
    <cellStyle name="Warning Text" xfId="212"/>
  </cellStyles>
  <dxfs count="5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1</xdr:row>
      <xdr:rowOff>0</xdr:rowOff>
    </xdr:from>
    <xdr:to>
      <xdr:col>2</xdr:col>
      <xdr:colOff>295275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14525" y="342900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-.03   x Population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981075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57375" y="34290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x Population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513"/>
  <sheetViews>
    <sheetView tabSelected="1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7" sqref="A7"/>
    </sheetView>
  </sheetViews>
  <sheetFormatPr defaultColWidth="9.140625" defaultRowHeight="12.75"/>
  <cols>
    <col min="1" max="1" width="13.140625" style="49" customWidth="1"/>
    <col min="2" max="2" width="16.57421875" style="49" customWidth="1"/>
    <col min="3" max="3" width="15.8515625" style="49" customWidth="1"/>
    <col min="4" max="4" width="15.8515625" style="87" customWidth="1"/>
    <col min="5" max="5" width="17.7109375" style="49" customWidth="1"/>
    <col min="6" max="6" width="15.57421875" style="52" hidden="1" customWidth="1"/>
    <col min="7" max="7" width="14.421875" style="52" customWidth="1"/>
    <col min="8" max="8" width="9.421875" style="53" hidden="1" customWidth="1"/>
    <col min="9" max="10" width="14.57421875" style="53" hidden="1" customWidth="1"/>
    <col min="11" max="11" width="14.57421875" style="53" customWidth="1"/>
    <col min="12" max="14" width="16.28125" style="52" customWidth="1"/>
    <col min="15" max="15" width="9.140625" style="3" customWidth="1"/>
    <col min="16" max="16" width="9.7109375" style="3" bestFit="1" customWidth="1"/>
    <col min="17" max="16384" width="9.140625" style="3" customWidth="1"/>
  </cols>
  <sheetData>
    <row r="1" spans="1:14" ht="27" customHeight="1">
      <c r="A1" s="1" t="s">
        <v>530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</row>
    <row r="2" spans="1:14" ht="12.75" customHeight="1">
      <c r="A2" s="101" t="s">
        <v>535</v>
      </c>
      <c r="B2" s="4"/>
      <c r="C2" s="4"/>
      <c r="D2" s="5"/>
      <c r="E2" s="6"/>
      <c r="F2" s="6"/>
      <c r="G2" s="6"/>
      <c r="H2" s="6"/>
      <c r="I2" s="6"/>
      <c r="J2" s="6"/>
      <c r="K2" s="6"/>
      <c r="L2" s="7"/>
      <c r="M2" s="8"/>
      <c r="N2" s="8"/>
    </row>
    <row r="3" spans="1:14" s="13" customFormat="1" ht="12.75" customHeight="1">
      <c r="A3" s="9"/>
      <c r="B3" s="9"/>
      <c r="C3" s="9"/>
      <c r="D3" s="10"/>
      <c r="E3" s="11"/>
      <c r="F3" s="11"/>
      <c r="G3" s="11"/>
      <c r="H3" s="11"/>
      <c r="I3" s="11"/>
      <c r="J3" s="11"/>
      <c r="K3" s="11"/>
      <c r="L3" s="12"/>
      <c r="M3" s="11"/>
      <c r="N3" s="11"/>
    </row>
    <row r="4" spans="4:14" s="14" customFormat="1" ht="12.75" customHeight="1">
      <c r="D4" s="15"/>
      <c r="E4" s="16"/>
      <c r="F4" s="17"/>
      <c r="G4" s="17"/>
      <c r="H4" s="18"/>
      <c r="I4" s="19"/>
      <c r="J4" s="19"/>
      <c r="K4" s="19"/>
      <c r="L4" s="19"/>
      <c r="M4" s="19"/>
      <c r="N4" s="19"/>
    </row>
    <row r="5" spans="4:14" s="14" customFormat="1" ht="13.5" thickBot="1">
      <c r="D5" s="15"/>
      <c r="F5" s="17"/>
      <c r="G5" s="17"/>
      <c r="H5" s="20"/>
      <c r="I5" s="21"/>
      <c r="J5" s="21"/>
      <c r="K5" s="21"/>
      <c r="L5" s="104"/>
      <c r="M5" s="104"/>
      <c r="N5" s="104"/>
    </row>
    <row r="6" spans="1:14" s="23" customFormat="1" ht="51.75" thickBot="1">
      <c r="A6" s="22" t="s">
        <v>478</v>
      </c>
      <c r="B6" s="22" t="s">
        <v>463</v>
      </c>
      <c r="C6" s="22" t="s">
        <v>532</v>
      </c>
      <c r="D6" s="22" t="s">
        <v>534</v>
      </c>
      <c r="E6" s="22" t="s">
        <v>533</v>
      </c>
      <c r="F6" s="22" t="s">
        <v>465</v>
      </c>
      <c r="G6" s="22" t="s">
        <v>466</v>
      </c>
      <c r="H6" s="22" t="s">
        <v>468</v>
      </c>
      <c r="I6" s="22" t="s">
        <v>515</v>
      </c>
      <c r="J6" s="22" t="s">
        <v>464</v>
      </c>
      <c r="K6" s="22" t="s">
        <v>469</v>
      </c>
      <c r="L6" s="22" t="s">
        <v>526</v>
      </c>
      <c r="M6" s="22" t="s">
        <v>527</v>
      </c>
      <c r="N6" s="22" t="s">
        <v>528</v>
      </c>
    </row>
    <row r="7" spans="1:16" s="34" customFormat="1" ht="12.75">
      <c r="A7" s="24" t="s">
        <v>489</v>
      </c>
      <c r="B7" s="25" t="s">
        <v>309</v>
      </c>
      <c r="C7">
        <v>693</v>
      </c>
      <c r="D7">
        <v>993434.99</v>
      </c>
      <c r="E7" s="27">
        <v>74600</v>
      </c>
      <c r="F7" s="28">
        <f>(C7*D7)/E7</f>
        <v>9228.558285120644</v>
      </c>
      <c r="G7" s="29">
        <f aca="true" t="shared" si="0" ref="G7:G70">F7/$F$498</f>
        <v>0.00041148122663568635</v>
      </c>
      <c r="H7" s="30">
        <f>D7/E7</f>
        <v>13.31682292225201</v>
      </c>
      <c r="I7" s="30">
        <f>(H7-10)*C7</f>
        <v>2298.558285120643</v>
      </c>
      <c r="J7" s="30">
        <f>IF(I7&gt;0,I7,0)</f>
        <v>2298.558285120643</v>
      </c>
      <c r="K7" s="30">
        <f aca="true" t="shared" si="1" ref="K7:K70">J7/$J$498</f>
        <v>0.00024975903340338705</v>
      </c>
      <c r="L7" s="31">
        <f aca="true" t="shared" si="2" ref="L7:L70">$B$505*G7</f>
        <v>56105.56483023268</v>
      </c>
      <c r="M7" s="32">
        <f aca="true" t="shared" si="3" ref="M7:M70">$G$505*K7</f>
        <v>9512.71217029351</v>
      </c>
      <c r="N7" s="33">
        <f aca="true" t="shared" si="4" ref="N7:N69">L7+M7</f>
        <v>65618.27700052618</v>
      </c>
      <c r="P7" s="35"/>
    </row>
    <row r="8" spans="1:16" s="14" customFormat="1" ht="12.75">
      <c r="A8" s="24" t="s">
        <v>494</v>
      </c>
      <c r="B8" s="25" t="s">
        <v>435</v>
      </c>
      <c r="C8">
        <v>2601</v>
      </c>
      <c r="D8">
        <v>6711679</v>
      </c>
      <c r="E8" s="27">
        <v>594400</v>
      </c>
      <c r="F8" s="28">
        <f aca="true" t="shared" si="5" ref="F8:F71">(C8*D8)/E8</f>
        <v>29369.241384589503</v>
      </c>
      <c r="G8" s="29">
        <f t="shared" si="0"/>
        <v>0.001309510228675168</v>
      </c>
      <c r="H8" s="30">
        <f aca="true" t="shared" si="6" ref="H8:H71">D8/E8</f>
        <v>11.291519179004037</v>
      </c>
      <c r="I8" s="30">
        <f aca="true" t="shared" si="7" ref="I8:I71">(H8-10)*C8</f>
        <v>3359.241384589501</v>
      </c>
      <c r="J8" s="30">
        <f aca="true" t="shared" si="8" ref="J8:J71">IF(I8&gt;0,I8,0)</f>
        <v>3359.241384589501</v>
      </c>
      <c r="K8" s="30">
        <f t="shared" si="1"/>
        <v>0.0003650117930943366</v>
      </c>
      <c r="L8" s="36">
        <f t="shared" si="2"/>
        <v>178552.0365813345</v>
      </c>
      <c r="M8" s="37">
        <f t="shared" si="3"/>
        <v>13902.408570188132</v>
      </c>
      <c r="N8" s="38">
        <f t="shared" si="4"/>
        <v>192454.44515152264</v>
      </c>
      <c r="P8" s="35"/>
    </row>
    <row r="9" spans="1:16" s="14" customFormat="1" ht="12.75">
      <c r="A9" s="24" t="s">
        <v>493</v>
      </c>
      <c r="B9" s="25" t="s">
        <v>395</v>
      </c>
      <c r="C9">
        <v>1246</v>
      </c>
      <c r="D9">
        <v>2012538.49</v>
      </c>
      <c r="E9" s="27">
        <v>141700</v>
      </c>
      <c r="F9" s="28">
        <f t="shared" si="5"/>
        <v>17696.704012279464</v>
      </c>
      <c r="G9" s="29">
        <f t="shared" si="0"/>
        <v>0.0007890573207000373</v>
      </c>
      <c r="H9" s="30">
        <f t="shared" si="6"/>
        <v>14.202812208892025</v>
      </c>
      <c r="I9" s="30">
        <f t="shared" si="7"/>
        <v>5236.704012279463</v>
      </c>
      <c r="J9" s="30">
        <f t="shared" si="8"/>
        <v>5236.704012279463</v>
      </c>
      <c r="K9" s="30">
        <f t="shared" si="1"/>
        <v>0.0005690149955270374</v>
      </c>
      <c r="L9" s="36">
        <f t="shared" si="2"/>
        <v>107588.15662932169</v>
      </c>
      <c r="M9" s="37">
        <f t="shared" si="3"/>
        <v>21672.392783035768</v>
      </c>
      <c r="N9" s="38">
        <f t="shared" si="4"/>
        <v>129260.54941235746</v>
      </c>
      <c r="P9" s="35"/>
    </row>
    <row r="10" spans="1:16" s="14" customFormat="1" ht="12.75">
      <c r="A10" s="24" t="s">
        <v>484</v>
      </c>
      <c r="B10" s="25" t="s">
        <v>154</v>
      </c>
      <c r="C10">
        <v>2067</v>
      </c>
      <c r="D10">
        <v>1888731.84</v>
      </c>
      <c r="E10" s="27">
        <v>138500</v>
      </c>
      <c r="F10" s="28">
        <f t="shared" si="5"/>
        <v>28187.788543537907</v>
      </c>
      <c r="G10" s="29">
        <f t="shared" si="0"/>
        <v>0.0012568318308985678</v>
      </c>
      <c r="H10" s="30">
        <f t="shared" si="6"/>
        <v>13.637052996389892</v>
      </c>
      <c r="I10" s="30">
        <f t="shared" si="7"/>
        <v>7517.788543537907</v>
      </c>
      <c r="J10" s="30">
        <f t="shared" si="8"/>
        <v>7517.788543537907</v>
      </c>
      <c r="K10" s="30">
        <f t="shared" si="1"/>
        <v>0.0008168753483954113</v>
      </c>
      <c r="L10" s="36">
        <f t="shared" si="2"/>
        <v>171369.3242963228</v>
      </c>
      <c r="M10" s="37">
        <f t="shared" si="3"/>
        <v>31112.78884453113</v>
      </c>
      <c r="N10" s="38">
        <f t="shared" si="4"/>
        <v>202482.11314085394</v>
      </c>
      <c r="P10" s="35"/>
    </row>
    <row r="11" spans="1:16" s="14" customFormat="1" ht="12.75">
      <c r="A11" s="24" t="s">
        <v>493</v>
      </c>
      <c r="B11" s="25" t="s">
        <v>396</v>
      </c>
      <c r="C11">
        <v>473</v>
      </c>
      <c r="D11">
        <v>907386.2</v>
      </c>
      <c r="E11" s="27">
        <v>55350</v>
      </c>
      <c r="F11" s="28">
        <f t="shared" si="5"/>
        <v>7754.1765600722665</v>
      </c>
      <c r="G11" s="29">
        <f t="shared" si="0"/>
        <v>0.000345741770698099</v>
      </c>
      <c r="H11" s="30">
        <f t="shared" si="6"/>
        <v>16.393607949412825</v>
      </c>
      <c r="I11" s="30">
        <f t="shared" si="7"/>
        <v>3024.176560072266</v>
      </c>
      <c r="J11" s="30">
        <f t="shared" si="8"/>
        <v>3024.176560072266</v>
      </c>
      <c r="K11" s="30">
        <f t="shared" si="1"/>
        <v>0.0003286039859742714</v>
      </c>
      <c r="L11" s="36">
        <f t="shared" si="2"/>
        <v>47141.974104194305</v>
      </c>
      <c r="M11" s="37">
        <f t="shared" si="3"/>
        <v>12515.72403203422</v>
      </c>
      <c r="N11" s="38">
        <f t="shared" si="4"/>
        <v>59657.69813622853</v>
      </c>
      <c r="P11" s="35"/>
    </row>
    <row r="12" spans="1:16" s="14" customFormat="1" ht="12.75">
      <c r="A12" s="24" t="s">
        <v>494</v>
      </c>
      <c r="B12" s="25" t="s">
        <v>436</v>
      </c>
      <c r="C12">
        <v>3120</v>
      </c>
      <c r="D12">
        <v>4229257</v>
      </c>
      <c r="E12" s="27">
        <v>299400</v>
      </c>
      <c r="F12" s="28">
        <f t="shared" si="5"/>
        <v>44072.41763527054</v>
      </c>
      <c r="G12" s="29">
        <f t="shared" si="0"/>
        <v>0.0019650926947712612</v>
      </c>
      <c r="H12" s="30">
        <f t="shared" si="6"/>
        <v>14.125774883099533</v>
      </c>
      <c r="I12" s="30">
        <f t="shared" si="7"/>
        <v>12872.417635270542</v>
      </c>
      <c r="J12" s="30">
        <f t="shared" si="8"/>
        <v>12872.417635270542</v>
      </c>
      <c r="K12" s="30">
        <f t="shared" si="1"/>
        <v>0.0013987039645510402</v>
      </c>
      <c r="L12" s="36">
        <f t="shared" si="2"/>
        <v>267940.8644844936</v>
      </c>
      <c r="M12" s="37">
        <f t="shared" si="3"/>
        <v>53273.22117207562</v>
      </c>
      <c r="N12" s="38">
        <f t="shared" si="4"/>
        <v>321214.0856565692</v>
      </c>
      <c r="P12" s="35"/>
    </row>
    <row r="13" spans="1:16" s="14" customFormat="1" ht="12.75" customHeight="1">
      <c r="A13" s="39" t="s">
        <v>480</v>
      </c>
      <c r="B13" s="25" t="s">
        <v>14</v>
      </c>
      <c r="C13">
        <v>223</v>
      </c>
      <c r="D13">
        <v>348521.87</v>
      </c>
      <c r="E13" s="27">
        <v>31000</v>
      </c>
      <c r="F13" s="28">
        <f t="shared" si="5"/>
        <v>2507.108935806452</v>
      </c>
      <c r="G13" s="29">
        <f t="shared" si="0"/>
        <v>0.00011178650319392144</v>
      </c>
      <c r="H13" s="30">
        <f t="shared" si="6"/>
        <v>11.242640967741936</v>
      </c>
      <c r="I13" s="30">
        <f t="shared" si="7"/>
        <v>277.10893580645177</v>
      </c>
      <c r="J13" s="30">
        <f t="shared" si="8"/>
        <v>277.10893580645177</v>
      </c>
      <c r="K13" s="30">
        <f t="shared" si="1"/>
        <v>3.0110378493546886E-05</v>
      </c>
      <c r="L13" s="36">
        <f t="shared" si="2"/>
        <v>15242.116762824962</v>
      </c>
      <c r="M13" s="37">
        <f t="shared" si="3"/>
        <v>1146.8308474956766</v>
      </c>
      <c r="N13" s="38">
        <f t="shared" si="4"/>
        <v>16388.94761032064</v>
      </c>
      <c r="P13" s="35"/>
    </row>
    <row r="14" spans="1:16" s="14" customFormat="1" ht="12.75" customHeight="1">
      <c r="A14" s="24" t="s">
        <v>486</v>
      </c>
      <c r="B14" s="25" t="s">
        <v>199</v>
      </c>
      <c r="C14">
        <v>721</v>
      </c>
      <c r="D14">
        <v>1424715.98</v>
      </c>
      <c r="E14" s="27">
        <v>85500</v>
      </c>
      <c r="F14" s="28">
        <f t="shared" si="5"/>
        <v>12014.271597426901</v>
      </c>
      <c r="G14" s="29">
        <f t="shared" si="0"/>
        <v>0.0005356900895358955</v>
      </c>
      <c r="H14" s="30">
        <f t="shared" si="6"/>
        <v>16.66334479532164</v>
      </c>
      <c r="I14" s="30">
        <f t="shared" si="7"/>
        <v>4804.271597426901</v>
      </c>
      <c r="J14" s="30">
        <f t="shared" si="8"/>
        <v>4804.271597426901</v>
      </c>
      <c r="K14" s="30">
        <f t="shared" si="1"/>
        <v>0.0005220273238873775</v>
      </c>
      <c r="L14" s="36">
        <f t="shared" si="2"/>
        <v>73041.47334522102</v>
      </c>
      <c r="M14" s="37">
        <f t="shared" si="3"/>
        <v>19882.747020199924</v>
      </c>
      <c r="N14" s="38">
        <f t="shared" si="4"/>
        <v>92924.22036542094</v>
      </c>
      <c r="P14" s="35"/>
    </row>
    <row r="15" spans="1:16" s="14" customFormat="1" ht="12.75">
      <c r="A15" s="24" t="s">
        <v>488</v>
      </c>
      <c r="B15" s="25" t="s">
        <v>252</v>
      </c>
      <c r="C15">
        <v>911</v>
      </c>
      <c r="D15">
        <v>528936.6</v>
      </c>
      <c r="E15" s="27">
        <v>43600</v>
      </c>
      <c r="F15" s="28">
        <f t="shared" si="5"/>
        <v>11051.86336238532</v>
      </c>
      <c r="G15" s="29">
        <f t="shared" si="0"/>
        <v>0.0004927784115853218</v>
      </c>
      <c r="H15" s="30">
        <f t="shared" si="6"/>
        <v>12.131573394495412</v>
      </c>
      <c r="I15" s="30">
        <f t="shared" si="7"/>
        <v>1941.8633623853202</v>
      </c>
      <c r="J15" s="30">
        <f t="shared" si="8"/>
        <v>1941.8633623853202</v>
      </c>
      <c r="K15" s="30">
        <f t="shared" si="1"/>
        <v>0.00021100092154737458</v>
      </c>
      <c r="L15" s="36">
        <f t="shared" si="2"/>
        <v>67190.45567203424</v>
      </c>
      <c r="M15" s="37">
        <f t="shared" si="3"/>
        <v>8036.510259490922</v>
      </c>
      <c r="N15" s="38">
        <f t="shared" si="4"/>
        <v>75226.96593152516</v>
      </c>
      <c r="P15" s="35"/>
    </row>
    <row r="16" spans="1:16" s="14" customFormat="1" ht="12.75">
      <c r="A16" s="24" t="s">
        <v>483</v>
      </c>
      <c r="B16" s="25" t="s">
        <v>117</v>
      </c>
      <c r="C16">
        <v>283</v>
      </c>
      <c r="D16">
        <v>311033.58</v>
      </c>
      <c r="E16" s="27">
        <v>22650</v>
      </c>
      <c r="F16" s="28">
        <f t="shared" si="5"/>
        <v>3886.203229139073</v>
      </c>
      <c r="G16" s="29">
        <f t="shared" si="0"/>
        <v>0.00017327730099076966</v>
      </c>
      <c r="H16" s="30">
        <f t="shared" si="6"/>
        <v>13.73216688741722</v>
      </c>
      <c r="I16" s="30">
        <f t="shared" si="7"/>
        <v>1056.2032291390733</v>
      </c>
      <c r="J16" s="30">
        <f t="shared" si="8"/>
        <v>1056.2032291390733</v>
      </c>
      <c r="K16" s="30">
        <f t="shared" si="1"/>
        <v>0.00011476598148280818</v>
      </c>
      <c r="L16" s="36">
        <f t="shared" si="2"/>
        <v>23626.401923198282</v>
      </c>
      <c r="M16" s="37">
        <f t="shared" si="3"/>
        <v>4371.156205685345</v>
      </c>
      <c r="N16" s="38">
        <f t="shared" si="4"/>
        <v>27997.558128883626</v>
      </c>
      <c r="P16" s="35"/>
    </row>
    <row r="17" spans="1:16" s="14" customFormat="1" ht="12.75">
      <c r="A17" s="39" t="s">
        <v>480</v>
      </c>
      <c r="B17" s="25" t="s">
        <v>15</v>
      </c>
      <c r="C17">
        <v>217</v>
      </c>
      <c r="D17">
        <v>236953.26</v>
      </c>
      <c r="E17" s="27">
        <v>14950</v>
      </c>
      <c r="F17" s="28">
        <f t="shared" si="5"/>
        <v>3439.388456187291</v>
      </c>
      <c r="G17" s="29">
        <f t="shared" si="0"/>
        <v>0.00015335480766376984</v>
      </c>
      <c r="H17" s="30">
        <f t="shared" si="6"/>
        <v>15.849716387959868</v>
      </c>
      <c r="I17" s="30">
        <f t="shared" si="7"/>
        <v>1269.3884561872912</v>
      </c>
      <c r="J17" s="30">
        <f t="shared" si="8"/>
        <v>1269.3884561872912</v>
      </c>
      <c r="K17" s="30">
        <f t="shared" si="1"/>
        <v>0.0001379304740206382</v>
      </c>
      <c r="L17" s="36">
        <f t="shared" si="2"/>
        <v>20909.96513681847</v>
      </c>
      <c r="M17" s="37">
        <f t="shared" si="3"/>
        <v>5253.435205089499</v>
      </c>
      <c r="N17" s="38">
        <f t="shared" si="4"/>
        <v>26163.40034190797</v>
      </c>
      <c r="P17" s="35"/>
    </row>
    <row r="18" spans="1:16" s="14" customFormat="1" ht="14.25">
      <c r="A18" s="24" t="s">
        <v>487</v>
      </c>
      <c r="B18" s="25" t="s">
        <v>216</v>
      </c>
      <c r="C18">
        <v>813</v>
      </c>
      <c r="D18" s="103">
        <v>1545766.78</v>
      </c>
      <c r="E18" s="27">
        <v>79350</v>
      </c>
      <c r="F18" s="28">
        <f t="shared" si="5"/>
        <v>15837.534872589793</v>
      </c>
      <c r="G18" s="29">
        <f t="shared" si="0"/>
        <v>0.0007061610356588339</v>
      </c>
      <c r="H18" s="30">
        <f t="shared" si="6"/>
        <v>19.480362696912415</v>
      </c>
      <c r="I18" s="30">
        <f t="shared" si="7"/>
        <v>7707.534872589794</v>
      </c>
      <c r="J18" s="30">
        <f t="shared" si="8"/>
        <v>7707.534872589794</v>
      </c>
      <c r="K18" s="30">
        <f t="shared" si="1"/>
        <v>0.0008374929938310819</v>
      </c>
      <c r="L18" s="36">
        <f t="shared" si="2"/>
        <v>96285.22810305264</v>
      </c>
      <c r="M18" s="37">
        <f t="shared" si="3"/>
        <v>31898.06465212096</v>
      </c>
      <c r="N18" s="38">
        <f t="shared" si="4"/>
        <v>128183.29275517359</v>
      </c>
      <c r="P18" s="35"/>
    </row>
    <row r="19" spans="1:16" s="14" customFormat="1" ht="12.75">
      <c r="A19" s="24" t="s">
        <v>491</v>
      </c>
      <c r="B19" s="25" t="s">
        <v>338</v>
      </c>
      <c r="C19">
        <v>2437</v>
      </c>
      <c r="D19">
        <v>2527284.8</v>
      </c>
      <c r="E19" s="27">
        <v>136100</v>
      </c>
      <c r="F19" s="28">
        <f t="shared" si="5"/>
        <v>45253.43907127112</v>
      </c>
      <c r="G19" s="29">
        <f t="shared" si="0"/>
        <v>0.0020177518571403274</v>
      </c>
      <c r="H19" s="30">
        <f t="shared" si="6"/>
        <v>18.569322556943423</v>
      </c>
      <c r="I19" s="30">
        <f t="shared" si="7"/>
        <v>20883.43907127112</v>
      </c>
      <c r="J19" s="30">
        <f t="shared" si="8"/>
        <v>20883.43907127112</v>
      </c>
      <c r="K19" s="30">
        <f t="shared" si="1"/>
        <v>0.002269173503383858</v>
      </c>
      <c r="L19" s="36">
        <f t="shared" si="2"/>
        <v>275120.95401703304</v>
      </c>
      <c r="M19" s="37">
        <f t="shared" si="3"/>
        <v>86427.28196054288</v>
      </c>
      <c r="N19" s="38">
        <f t="shared" si="4"/>
        <v>361548.23597757594</v>
      </c>
      <c r="P19" s="35"/>
    </row>
    <row r="20" spans="1:16" s="14" customFormat="1" ht="12.75">
      <c r="A20" s="24" t="s">
        <v>485</v>
      </c>
      <c r="B20" s="25" t="s">
        <v>183</v>
      </c>
      <c r="C20">
        <v>1364</v>
      </c>
      <c r="D20">
        <v>2559205.99</v>
      </c>
      <c r="E20" s="27">
        <v>130900</v>
      </c>
      <c r="F20" s="28">
        <f t="shared" si="5"/>
        <v>26667.356534453782</v>
      </c>
      <c r="G20" s="29">
        <f t="shared" si="0"/>
        <v>0.0011890390935299572</v>
      </c>
      <c r="H20" s="30">
        <f t="shared" si="6"/>
        <v>19.550847899159667</v>
      </c>
      <c r="I20" s="30">
        <f t="shared" si="7"/>
        <v>13027.356534453786</v>
      </c>
      <c r="J20" s="30">
        <f t="shared" si="8"/>
        <v>13027.356534453786</v>
      </c>
      <c r="K20" s="30">
        <f t="shared" si="1"/>
        <v>0.0014155394696357246</v>
      </c>
      <c r="L20" s="36">
        <f t="shared" si="2"/>
        <v>162125.7681502703</v>
      </c>
      <c r="M20" s="37">
        <f t="shared" si="3"/>
        <v>53914.44448211884</v>
      </c>
      <c r="N20" s="38">
        <f t="shared" si="4"/>
        <v>216040.21263238916</v>
      </c>
      <c r="P20" s="35"/>
    </row>
    <row r="21" spans="1:16" s="14" customFormat="1" ht="12.75">
      <c r="A21" s="24" t="s">
        <v>490</v>
      </c>
      <c r="B21" s="25" t="s">
        <v>328</v>
      </c>
      <c r="C21">
        <v>429</v>
      </c>
      <c r="D21">
        <v>902264.8</v>
      </c>
      <c r="E21" s="27">
        <v>90050</v>
      </c>
      <c r="F21" s="28">
        <f t="shared" si="5"/>
        <v>4298.407542476402</v>
      </c>
      <c r="G21" s="29">
        <f t="shared" si="0"/>
        <v>0.00019165658963329112</v>
      </c>
      <c r="H21" s="30">
        <f t="shared" si="6"/>
        <v>10.019598001110495</v>
      </c>
      <c r="I21" s="30">
        <f t="shared" si="7"/>
        <v>8.40754247640237</v>
      </c>
      <c r="J21" s="30">
        <f t="shared" si="8"/>
        <v>8.40754247640237</v>
      </c>
      <c r="K21" s="30">
        <f t="shared" si="1"/>
        <v>9.135551166125686E-07</v>
      </c>
      <c r="L21" s="36">
        <f t="shared" si="2"/>
        <v>26132.422377393937</v>
      </c>
      <c r="M21" s="37">
        <f t="shared" si="3"/>
        <v>34.795085317288205</v>
      </c>
      <c r="N21" s="38">
        <f t="shared" si="4"/>
        <v>26167.217462711225</v>
      </c>
      <c r="P21" s="35"/>
    </row>
    <row r="22" spans="1:16" s="14" customFormat="1" ht="12.75">
      <c r="A22" s="24" t="s">
        <v>494</v>
      </c>
      <c r="B22" s="25" t="s">
        <v>437</v>
      </c>
      <c r="C22">
        <v>4142</v>
      </c>
      <c r="D22">
        <v>6579363</v>
      </c>
      <c r="E22" s="27">
        <v>492800</v>
      </c>
      <c r="F22" s="28">
        <f t="shared" si="5"/>
        <v>55299.759630681816</v>
      </c>
      <c r="G22" s="29">
        <f t="shared" si="0"/>
        <v>0.002465695314746998</v>
      </c>
      <c r="H22" s="30">
        <f t="shared" si="6"/>
        <v>13.350980113636364</v>
      </c>
      <c r="I22" s="30">
        <f t="shared" si="7"/>
        <v>13879.75963068182</v>
      </c>
      <c r="J22" s="30">
        <f t="shared" si="8"/>
        <v>13879.75963068182</v>
      </c>
      <c r="K22" s="30">
        <f t="shared" si="1"/>
        <v>0.001508160733478418</v>
      </c>
      <c r="L22" s="36">
        <f t="shared" si="2"/>
        <v>336198.1528640193</v>
      </c>
      <c r="M22" s="37">
        <f t="shared" si="3"/>
        <v>57442.16242600325</v>
      </c>
      <c r="N22" s="38">
        <f t="shared" si="4"/>
        <v>393640.3152900226</v>
      </c>
      <c r="P22" s="35"/>
    </row>
    <row r="23" spans="1:16" s="14" customFormat="1" ht="12.75">
      <c r="A23" s="39" t="s">
        <v>480</v>
      </c>
      <c r="B23" s="25" t="s">
        <v>16</v>
      </c>
      <c r="C23">
        <v>1226</v>
      </c>
      <c r="D23">
        <v>2024924.97</v>
      </c>
      <c r="E23" s="27">
        <v>83050</v>
      </c>
      <c r="F23" s="28">
        <f t="shared" si="5"/>
        <v>29892.330080915108</v>
      </c>
      <c r="G23" s="29">
        <f t="shared" si="0"/>
        <v>0.0013328336093976325</v>
      </c>
      <c r="H23" s="30">
        <f t="shared" si="6"/>
        <v>24.381998434677904</v>
      </c>
      <c r="I23" s="30">
        <f t="shared" si="7"/>
        <v>17632.33008091511</v>
      </c>
      <c r="J23" s="30">
        <f t="shared" si="8"/>
        <v>17632.33008091511</v>
      </c>
      <c r="K23" s="30">
        <f t="shared" si="1"/>
        <v>0.0019159112675829677</v>
      </c>
      <c r="L23" s="36">
        <f t="shared" si="2"/>
        <v>181732.18518710067</v>
      </c>
      <c r="M23" s="37">
        <f t="shared" si="3"/>
        <v>72972.38535874234</v>
      </c>
      <c r="N23" s="38">
        <f t="shared" si="4"/>
        <v>254704.570545843</v>
      </c>
      <c r="P23" s="35"/>
    </row>
    <row r="24" spans="1:16" s="14" customFormat="1" ht="12.75">
      <c r="A24" s="24" t="s">
        <v>491</v>
      </c>
      <c r="B24" s="25" t="s">
        <v>339</v>
      </c>
      <c r="C24">
        <v>1007</v>
      </c>
      <c r="D24">
        <v>1193895.93</v>
      </c>
      <c r="E24" s="27">
        <v>86650</v>
      </c>
      <c r="F24" s="28">
        <f t="shared" si="5"/>
        <v>13874.82055983843</v>
      </c>
      <c r="G24" s="29">
        <f t="shared" si="0"/>
        <v>0.0006186478978539303</v>
      </c>
      <c r="H24" s="30">
        <f t="shared" si="6"/>
        <v>13.778371956145412</v>
      </c>
      <c r="I24" s="30">
        <f t="shared" si="7"/>
        <v>3804.8205598384297</v>
      </c>
      <c r="J24" s="30">
        <f t="shared" si="8"/>
        <v>3804.8205598384297</v>
      </c>
      <c r="K24" s="30">
        <f t="shared" si="1"/>
        <v>0.0004134279785072768</v>
      </c>
      <c r="L24" s="36">
        <f t="shared" si="2"/>
        <v>84352.79058517468</v>
      </c>
      <c r="M24" s="37">
        <f t="shared" si="3"/>
        <v>15746.462937074615</v>
      </c>
      <c r="N24" s="38">
        <f t="shared" si="4"/>
        <v>100099.25352224929</v>
      </c>
      <c r="P24" s="35"/>
    </row>
    <row r="25" spans="1:16" s="14" customFormat="1" ht="12.75">
      <c r="A25" s="24" t="s">
        <v>489</v>
      </c>
      <c r="B25" s="25" t="s">
        <v>310</v>
      </c>
      <c r="C25">
        <v>314</v>
      </c>
      <c r="D25">
        <v>420097.52</v>
      </c>
      <c r="E25" s="27">
        <v>20050</v>
      </c>
      <c r="F25" s="28">
        <f t="shared" si="5"/>
        <v>6579.083355610973</v>
      </c>
      <c r="G25" s="29">
        <f t="shared" si="0"/>
        <v>0.0002933469352054745</v>
      </c>
      <c r="H25" s="30">
        <f t="shared" si="6"/>
        <v>20.95249476309227</v>
      </c>
      <c r="I25" s="30">
        <f t="shared" si="7"/>
        <v>3439.0833556109733</v>
      </c>
      <c r="J25" s="30">
        <f t="shared" si="8"/>
        <v>3439.0833556109733</v>
      </c>
      <c r="K25" s="30">
        <f t="shared" si="1"/>
        <v>0.00037368734143106174</v>
      </c>
      <c r="L25" s="36">
        <f t="shared" si="2"/>
        <v>39997.92560522477</v>
      </c>
      <c r="M25" s="37">
        <f t="shared" si="3"/>
        <v>14232.83903799605</v>
      </c>
      <c r="N25" s="38">
        <f t="shared" si="4"/>
        <v>54230.76464322082</v>
      </c>
      <c r="P25" s="35"/>
    </row>
    <row r="26" spans="1:16" s="14" customFormat="1" ht="12.75">
      <c r="A26" s="39" t="s">
        <v>479</v>
      </c>
      <c r="B26" s="25" t="s">
        <v>0</v>
      </c>
      <c r="C26">
        <v>22959</v>
      </c>
      <c r="D26">
        <v>46055095.13</v>
      </c>
      <c r="E26" s="27">
        <v>2002200</v>
      </c>
      <c r="F26" s="28">
        <f t="shared" si="5"/>
        <v>528108.5451451753</v>
      </c>
      <c r="G26" s="29">
        <f t="shared" si="0"/>
        <v>0.023547204800504075</v>
      </c>
      <c r="H26" s="30">
        <f t="shared" si="6"/>
        <v>23.002245095395068</v>
      </c>
      <c r="I26" s="30">
        <f t="shared" si="7"/>
        <v>298518.54514517536</v>
      </c>
      <c r="J26" s="30">
        <f t="shared" si="8"/>
        <v>298518.54514517536</v>
      </c>
      <c r="K26" s="30">
        <f t="shared" si="1"/>
        <v>0.03243672512943525</v>
      </c>
      <c r="L26" s="36">
        <f t="shared" si="2"/>
        <v>3210667.0729722925</v>
      </c>
      <c r="M26" s="37">
        <f t="shared" si="3"/>
        <v>1235435.7145708727</v>
      </c>
      <c r="N26" s="38">
        <f t="shared" si="4"/>
        <v>4446102.7875431655</v>
      </c>
      <c r="P26" s="35"/>
    </row>
    <row r="27" spans="1:16" s="14" customFormat="1" ht="12.75">
      <c r="A27" s="24" t="s">
        <v>484</v>
      </c>
      <c r="B27" s="25" t="s">
        <v>155</v>
      </c>
      <c r="C27">
        <v>18585</v>
      </c>
      <c r="D27">
        <v>34774846</v>
      </c>
      <c r="E27" s="27">
        <v>1551300</v>
      </c>
      <c r="F27" s="28">
        <f t="shared" si="5"/>
        <v>416612.20454457554</v>
      </c>
      <c r="G27" s="29">
        <f t="shared" si="0"/>
        <v>0.01857582686927337</v>
      </c>
      <c r="H27" s="30">
        <f t="shared" si="6"/>
        <v>22.41658351060401</v>
      </c>
      <c r="I27" s="30">
        <f t="shared" si="7"/>
        <v>230762.20454457554</v>
      </c>
      <c r="J27" s="30">
        <f t="shared" si="8"/>
        <v>230762.20454457554</v>
      </c>
      <c r="K27" s="30">
        <f t="shared" si="1"/>
        <v>0.025074389249199667</v>
      </c>
      <c r="L27" s="36">
        <f t="shared" si="2"/>
        <v>2532818.4889755263</v>
      </c>
      <c r="M27" s="37">
        <f t="shared" si="3"/>
        <v>955022.3049922473</v>
      </c>
      <c r="N27" s="38">
        <f t="shared" si="4"/>
        <v>3487840.7939677737</v>
      </c>
      <c r="P27" s="35"/>
    </row>
    <row r="28" spans="1:16" s="14" customFormat="1" ht="12.75">
      <c r="A28" s="24" t="s">
        <v>483</v>
      </c>
      <c r="B28" s="25" t="s">
        <v>118</v>
      </c>
      <c r="C28">
        <v>119</v>
      </c>
      <c r="D28">
        <v>429251.46</v>
      </c>
      <c r="E28" s="27">
        <v>19000</v>
      </c>
      <c r="F28" s="28">
        <f t="shared" si="5"/>
        <v>2688.469670526316</v>
      </c>
      <c r="G28" s="29">
        <f t="shared" si="0"/>
        <v>0.00011987298163188077</v>
      </c>
      <c r="H28" s="30">
        <f t="shared" si="6"/>
        <v>22.59218210526316</v>
      </c>
      <c r="I28" s="30">
        <f t="shared" si="7"/>
        <v>1498.469670526316</v>
      </c>
      <c r="J28" s="30">
        <f t="shared" si="8"/>
        <v>1498.469670526316</v>
      </c>
      <c r="K28" s="30">
        <f t="shared" si="1"/>
        <v>0.00016282220856335655</v>
      </c>
      <c r="L28" s="36">
        <f t="shared" si="2"/>
        <v>16344.710054768499</v>
      </c>
      <c r="M28" s="37">
        <f t="shared" si="3"/>
        <v>6201.500637989357</v>
      </c>
      <c r="N28" s="38">
        <f t="shared" si="4"/>
        <v>22546.210692757857</v>
      </c>
      <c r="P28" s="35"/>
    </row>
    <row r="29" spans="1:16" s="14" customFormat="1" ht="12.75">
      <c r="A29" s="24" t="s">
        <v>482</v>
      </c>
      <c r="B29" s="25" t="s">
        <v>98</v>
      </c>
      <c r="C29">
        <v>454</v>
      </c>
      <c r="D29">
        <v>585326.81</v>
      </c>
      <c r="E29" s="27">
        <v>42500</v>
      </c>
      <c r="F29" s="28">
        <f t="shared" si="5"/>
        <v>6252.667570352942</v>
      </c>
      <c r="G29" s="29">
        <f t="shared" si="0"/>
        <v>0.0002787927693692158</v>
      </c>
      <c r="H29" s="30">
        <f t="shared" si="6"/>
        <v>13.772395529411765</v>
      </c>
      <c r="I29" s="30">
        <f t="shared" si="7"/>
        <v>1712.6675703529415</v>
      </c>
      <c r="J29" s="30">
        <f t="shared" si="8"/>
        <v>1712.6675703529415</v>
      </c>
      <c r="K29" s="30">
        <f t="shared" si="1"/>
        <v>0.00018609673710763734</v>
      </c>
      <c r="L29" s="36">
        <f t="shared" si="2"/>
        <v>38013.461571342756</v>
      </c>
      <c r="M29" s="37">
        <f t="shared" si="3"/>
        <v>7087.970640391363</v>
      </c>
      <c r="N29" s="38">
        <f t="shared" si="4"/>
        <v>45101.43221173412</v>
      </c>
      <c r="P29" s="35"/>
    </row>
    <row r="30" spans="1:16" s="14" customFormat="1" ht="12.75">
      <c r="A30" s="24" t="s">
        <v>493</v>
      </c>
      <c r="B30" s="25" t="s">
        <v>397</v>
      </c>
      <c r="C30">
        <v>1448</v>
      </c>
      <c r="D30">
        <v>3915816</v>
      </c>
      <c r="E30" s="27">
        <v>316350</v>
      </c>
      <c r="F30" s="28">
        <f t="shared" si="5"/>
        <v>17923.50740635372</v>
      </c>
      <c r="G30" s="29">
        <f t="shared" si="0"/>
        <v>0.0007991699879136455</v>
      </c>
      <c r="H30" s="30">
        <f t="shared" si="6"/>
        <v>12.378112849691798</v>
      </c>
      <c r="I30" s="30">
        <f t="shared" si="7"/>
        <v>3443.507406353723</v>
      </c>
      <c r="J30" s="30">
        <f t="shared" si="8"/>
        <v>3443.507406353723</v>
      </c>
      <c r="K30" s="30">
        <f t="shared" si="1"/>
        <v>0.0003741680543389699</v>
      </c>
      <c r="L30" s="36">
        <f t="shared" si="2"/>
        <v>108967.02125116265</v>
      </c>
      <c r="M30" s="37">
        <f t="shared" si="3"/>
        <v>14251.148219718776</v>
      </c>
      <c r="N30" s="38">
        <f t="shared" si="4"/>
        <v>123218.16947088142</v>
      </c>
      <c r="P30" s="35"/>
    </row>
    <row r="31" spans="1:16" s="14" customFormat="1" ht="12.75">
      <c r="A31" s="24" t="s">
        <v>481</v>
      </c>
      <c r="B31" s="25" t="s">
        <v>73</v>
      </c>
      <c r="C31">
        <v>1591</v>
      </c>
      <c r="D31">
        <v>2055409</v>
      </c>
      <c r="E31" s="27">
        <v>163550</v>
      </c>
      <c r="F31" s="28">
        <f t="shared" si="5"/>
        <v>19994.83778049526</v>
      </c>
      <c r="G31" s="29">
        <f t="shared" si="0"/>
        <v>0.0008915260783003439</v>
      </c>
      <c r="H31" s="30">
        <f t="shared" si="6"/>
        <v>12.567465606848058</v>
      </c>
      <c r="I31" s="30">
        <f t="shared" si="7"/>
        <v>4084.8377804952606</v>
      </c>
      <c r="J31" s="30">
        <f t="shared" si="8"/>
        <v>4084.8377804952606</v>
      </c>
      <c r="K31" s="30">
        <f t="shared" si="1"/>
        <v>0.0004438543683100841</v>
      </c>
      <c r="L31" s="36">
        <f t="shared" si="2"/>
        <v>121559.79652556284</v>
      </c>
      <c r="M31" s="37">
        <f t="shared" si="3"/>
        <v>16905.329884272425</v>
      </c>
      <c r="N31" s="38">
        <f t="shared" si="4"/>
        <v>138465.12640983527</v>
      </c>
      <c r="P31" s="35"/>
    </row>
    <row r="32" spans="1:16" s="14" customFormat="1" ht="12.75">
      <c r="A32" s="24" t="s">
        <v>488</v>
      </c>
      <c r="B32" s="25" t="s">
        <v>253</v>
      </c>
      <c r="C32">
        <v>31920</v>
      </c>
      <c r="D32">
        <v>57996216.47</v>
      </c>
      <c r="E32" s="27">
        <v>2616650</v>
      </c>
      <c r="F32" s="28">
        <f t="shared" si="5"/>
        <v>707484.4666739533</v>
      </c>
      <c r="G32" s="29">
        <f t="shared" si="0"/>
        <v>0.03154518476001444</v>
      </c>
      <c r="H32" s="30">
        <f t="shared" si="6"/>
        <v>22.164300334397034</v>
      </c>
      <c r="I32" s="30">
        <f t="shared" si="7"/>
        <v>388284.4666739533</v>
      </c>
      <c r="J32" s="30">
        <f t="shared" si="8"/>
        <v>388284.4666739533</v>
      </c>
      <c r="K32" s="30">
        <f t="shared" si="1"/>
        <v>0.042190599955548316</v>
      </c>
      <c r="L32" s="36">
        <f t="shared" si="2"/>
        <v>4301193.57596268</v>
      </c>
      <c r="M32" s="37">
        <f t="shared" si="3"/>
        <v>1606937.0072429439</v>
      </c>
      <c r="N32" s="38">
        <f t="shared" si="4"/>
        <v>5908130.5832056245</v>
      </c>
      <c r="P32" s="35"/>
    </row>
    <row r="33" spans="1:16" s="14" customFormat="1" ht="12.75">
      <c r="A33" s="24" t="s">
        <v>483</v>
      </c>
      <c r="B33" s="25" t="s">
        <v>119</v>
      </c>
      <c r="C33">
        <v>5380</v>
      </c>
      <c r="D33">
        <v>16409250.62</v>
      </c>
      <c r="E33" s="27">
        <v>1633550</v>
      </c>
      <c r="F33" s="28">
        <f t="shared" si="5"/>
        <v>54042.893291053224</v>
      </c>
      <c r="G33" s="29">
        <f t="shared" si="0"/>
        <v>0.0024096543940344607</v>
      </c>
      <c r="H33" s="30">
        <f t="shared" si="6"/>
        <v>10.04514745186863</v>
      </c>
      <c r="I33" s="30">
        <f t="shared" si="7"/>
        <v>242.89329105322764</v>
      </c>
      <c r="J33" s="30">
        <f t="shared" si="8"/>
        <v>242.89329105322764</v>
      </c>
      <c r="K33" s="30">
        <f t="shared" si="1"/>
        <v>2.63925409185078E-05</v>
      </c>
      <c r="L33" s="36">
        <f t="shared" si="2"/>
        <v>328556.95976296207</v>
      </c>
      <c r="M33" s="37">
        <f t="shared" si="3"/>
        <v>1005.227485786121</v>
      </c>
      <c r="N33" s="38">
        <f t="shared" si="4"/>
        <v>329562.1872487482</v>
      </c>
      <c r="P33" s="35"/>
    </row>
    <row r="34" spans="1:16" s="14" customFormat="1" ht="12.75">
      <c r="A34" s="24" t="s">
        <v>493</v>
      </c>
      <c r="B34" s="25" t="s">
        <v>518</v>
      </c>
      <c r="C34">
        <v>239</v>
      </c>
      <c r="D34">
        <v>254125</v>
      </c>
      <c r="E34" s="27">
        <v>12700</v>
      </c>
      <c r="F34" s="28">
        <f t="shared" si="5"/>
        <v>4782.352362204724</v>
      </c>
      <c r="G34" s="29">
        <f t="shared" si="0"/>
        <v>0.00021323463052477722</v>
      </c>
      <c r="H34" s="30">
        <f t="shared" si="6"/>
        <v>20.00984251968504</v>
      </c>
      <c r="I34" s="30">
        <f t="shared" si="7"/>
        <v>2392.3523622047246</v>
      </c>
      <c r="J34" s="30">
        <f t="shared" si="8"/>
        <v>2392.3523622047246</v>
      </c>
      <c r="K34" s="30">
        <f t="shared" si="1"/>
        <v>0.00025995060356418176</v>
      </c>
      <c r="L34" s="36">
        <f t="shared" si="2"/>
        <v>29074.59347483396</v>
      </c>
      <c r="M34" s="37">
        <f t="shared" si="3"/>
        <v>9900.884210286988</v>
      </c>
      <c r="N34" s="38">
        <f t="shared" si="4"/>
        <v>38975.477685120946</v>
      </c>
      <c r="P34" s="35"/>
    </row>
    <row r="35" spans="1:16" s="14" customFormat="1" ht="12.75">
      <c r="A35" s="24" t="s">
        <v>490</v>
      </c>
      <c r="B35" s="25" t="s">
        <v>329</v>
      </c>
      <c r="C35">
        <v>8340</v>
      </c>
      <c r="D35">
        <v>26043270.16</v>
      </c>
      <c r="E35" s="27">
        <v>981150</v>
      </c>
      <c r="F35" s="28">
        <f t="shared" si="5"/>
        <v>221373.76867390308</v>
      </c>
      <c r="G35" s="29">
        <f t="shared" si="0"/>
        <v>0.009870572094209999</v>
      </c>
      <c r="H35" s="30">
        <f t="shared" si="6"/>
        <v>26.543617346990775</v>
      </c>
      <c r="I35" s="30">
        <f t="shared" si="7"/>
        <v>137973.76867390308</v>
      </c>
      <c r="J35" s="30">
        <f t="shared" si="8"/>
        <v>137973.76867390308</v>
      </c>
      <c r="K35" s="30">
        <f t="shared" si="1"/>
        <v>0.01499209105206913</v>
      </c>
      <c r="L35" s="36">
        <f t="shared" si="2"/>
        <v>1345854.89372398</v>
      </c>
      <c r="M35" s="37">
        <f t="shared" si="3"/>
        <v>571012.1674711461</v>
      </c>
      <c r="N35" s="38">
        <f t="shared" si="4"/>
        <v>1916867.0611951263</v>
      </c>
      <c r="P35" s="35"/>
    </row>
    <row r="36" spans="1:16" s="14" customFormat="1" ht="12.75">
      <c r="A36" s="24" t="s">
        <v>493</v>
      </c>
      <c r="B36" s="25" t="s">
        <v>398</v>
      </c>
      <c r="C36">
        <v>495</v>
      </c>
      <c r="D36">
        <v>1127993.15</v>
      </c>
      <c r="E36" s="27">
        <v>72050</v>
      </c>
      <c r="F36" s="28">
        <f t="shared" si="5"/>
        <v>7749.571259541985</v>
      </c>
      <c r="G36" s="29">
        <f t="shared" si="0"/>
        <v>0.00034553643042146206</v>
      </c>
      <c r="H36" s="30">
        <f t="shared" si="6"/>
        <v>15.65569951422623</v>
      </c>
      <c r="I36" s="30">
        <f t="shared" si="7"/>
        <v>2799.5712595419836</v>
      </c>
      <c r="J36" s="30">
        <f t="shared" si="8"/>
        <v>2799.5712595419836</v>
      </c>
      <c r="K36" s="30">
        <f t="shared" si="1"/>
        <v>0.000304198599728094</v>
      </c>
      <c r="L36" s="36">
        <f t="shared" si="2"/>
        <v>47113.975907782515</v>
      </c>
      <c r="M36" s="37">
        <f t="shared" si="3"/>
        <v>11586.182419059764</v>
      </c>
      <c r="N36" s="38">
        <f t="shared" si="4"/>
        <v>58700.15832684228</v>
      </c>
      <c r="P36" s="35"/>
    </row>
    <row r="37" spans="1:16" s="14" customFormat="1" ht="12.75">
      <c r="A37" s="24" t="s">
        <v>489</v>
      </c>
      <c r="B37" s="25" t="s">
        <v>311</v>
      </c>
      <c r="C37">
        <v>117</v>
      </c>
      <c r="D37">
        <v>469896.3</v>
      </c>
      <c r="E37" s="27">
        <v>67200</v>
      </c>
      <c r="F37" s="28">
        <f t="shared" si="5"/>
        <v>818.1230223214286</v>
      </c>
      <c r="G37" s="29">
        <f t="shared" si="0"/>
        <v>3.647831593657379E-05</v>
      </c>
      <c r="H37" s="30">
        <f t="shared" si="6"/>
        <v>6.992504464285714</v>
      </c>
      <c r="I37" s="30">
        <f t="shared" si="7"/>
        <v>-351.87697767857145</v>
      </c>
      <c r="J37" s="30">
        <f t="shared" si="8"/>
        <v>0</v>
      </c>
      <c r="K37" s="30">
        <f t="shared" si="1"/>
        <v>0</v>
      </c>
      <c r="L37" s="36">
        <f t="shared" si="2"/>
        <v>4973.827205704293</v>
      </c>
      <c r="M37" s="37">
        <f t="shared" si="3"/>
        <v>0</v>
      </c>
      <c r="N37" s="38">
        <f t="shared" si="4"/>
        <v>4973.827205704293</v>
      </c>
      <c r="P37" s="35"/>
    </row>
    <row r="38" spans="1:16" s="14" customFormat="1" ht="12.75">
      <c r="A38" s="24" t="s">
        <v>493</v>
      </c>
      <c r="B38" s="25" t="s">
        <v>399</v>
      </c>
      <c r="C38">
        <v>46</v>
      </c>
      <c r="D38">
        <v>222830</v>
      </c>
      <c r="E38" s="27">
        <v>52350</v>
      </c>
      <c r="F38" s="28">
        <f t="shared" si="5"/>
        <v>195.80095510983764</v>
      </c>
      <c r="G38" s="29">
        <f t="shared" si="0"/>
        <v>8.730336277437477E-06</v>
      </c>
      <c r="H38" s="30">
        <f t="shared" si="6"/>
        <v>4.2565425023877745</v>
      </c>
      <c r="I38" s="30">
        <f t="shared" si="7"/>
        <v>-264.1990448901624</v>
      </c>
      <c r="J38" s="30">
        <f t="shared" si="8"/>
        <v>0</v>
      </c>
      <c r="K38" s="30">
        <f t="shared" si="1"/>
        <v>0</v>
      </c>
      <c r="L38" s="36">
        <f t="shared" si="2"/>
        <v>1190.383464169979</v>
      </c>
      <c r="M38" s="37">
        <f t="shared" si="3"/>
        <v>0</v>
      </c>
      <c r="N38" s="38">
        <f t="shared" si="4"/>
        <v>1190.383464169979</v>
      </c>
      <c r="P38" s="35"/>
    </row>
    <row r="39" spans="1:16" s="14" customFormat="1" ht="12.75">
      <c r="A39" s="24" t="s">
        <v>492</v>
      </c>
      <c r="B39" s="25" t="s">
        <v>369</v>
      </c>
      <c r="C39">
        <v>6742</v>
      </c>
      <c r="D39">
        <v>16591358.97</v>
      </c>
      <c r="E39" s="27">
        <v>812650</v>
      </c>
      <c r="F39" s="28">
        <f t="shared" si="5"/>
        <v>137647.13243799916</v>
      </c>
      <c r="G39" s="29">
        <f t="shared" si="0"/>
        <v>0.0061373845348945775</v>
      </c>
      <c r="H39" s="30">
        <f t="shared" si="6"/>
        <v>20.416364941856887</v>
      </c>
      <c r="I39" s="30">
        <f t="shared" si="7"/>
        <v>70227.13243799913</v>
      </c>
      <c r="J39" s="30">
        <f t="shared" si="8"/>
        <v>70227.13243799913</v>
      </c>
      <c r="K39" s="30">
        <f t="shared" si="1"/>
        <v>0.00763080963834933</v>
      </c>
      <c r="L39" s="36">
        <f t="shared" si="2"/>
        <v>836833.8665799331</v>
      </c>
      <c r="M39" s="37">
        <f t="shared" si="3"/>
        <v>290638.9199492084</v>
      </c>
      <c r="N39" s="38">
        <f t="shared" si="4"/>
        <v>1127472.7865291415</v>
      </c>
      <c r="P39" s="35"/>
    </row>
    <row r="40" spans="1:16" s="14" customFormat="1" ht="12.75">
      <c r="A40" s="24" t="s">
        <v>484</v>
      </c>
      <c r="B40" s="25" t="s">
        <v>156</v>
      </c>
      <c r="C40">
        <v>3228</v>
      </c>
      <c r="D40">
        <v>7987214.88</v>
      </c>
      <c r="E40" s="27">
        <v>633350</v>
      </c>
      <c r="F40" s="28">
        <f t="shared" si="5"/>
        <v>40708.50182780453</v>
      </c>
      <c r="G40" s="29">
        <f t="shared" si="0"/>
        <v>0.0018151030474189726</v>
      </c>
      <c r="H40" s="30">
        <f t="shared" si="6"/>
        <v>12.61106004578827</v>
      </c>
      <c r="I40" s="30">
        <f t="shared" si="7"/>
        <v>8428.501827804534</v>
      </c>
      <c r="J40" s="30">
        <f t="shared" si="8"/>
        <v>8428.501827804534</v>
      </c>
      <c r="K40" s="30">
        <f t="shared" si="1"/>
        <v>0.0009158325386735417</v>
      </c>
      <c r="L40" s="36">
        <f t="shared" si="2"/>
        <v>247489.7397705144</v>
      </c>
      <c r="M40" s="37">
        <f t="shared" si="3"/>
        <v>34881.82676668084</v>
      </c>
      <c r="N40" s="38">
        <f t="shared" si="4"/>
        <v>282371.56653719523</v>
      </c>
      <c r="P40" s="35"/>
    </row>
    <row r="41" spans="1:16" s="14" customFormat="1" ht="12.75">
      <c r="A41" s="24" t="s">
        <v>492</v>
      </c>
      <c r="B41" s="25" t="s">
        <v>370</v>
      </c>
      <c r="C41">
        <v>946</v>
      </c>
      <c r="D41">
        <v>1036661.26</v>
      </c>
      <c r="E41" s="27">
        <v>72750</v>
      </c>
      <c r="F41" s="28">
        <f t="shared" si="5"/>
        <v>13480.15878982818</v>
      </c>
      <c r="G41" s="29">
        <f t="shared" si="0"/>
        <v>0.0006010507928443793</v>
      </c>
      <c r="H41" s="30">
        <f t="shared" si="6"/>
        <v>14.249639312714777</v>
      </c>
      <c r="I41" s="30">
        <f t="shared" si="7"/>
        <v>4020.158789828179</v>
      </c>
      <c r="J41" s="30">
        <f t="shared" si="8"/>
        <v>4020.158789828179</v>
      </c>
      <c r="K41" s="30">
        <f t="shared" si="1"/>
        <v>0.00043682641418114665</v>
      </c>
      <c r="L41" s="36">
        <f t="shared" si="2"/>
        <v>81953.42105862299</v>
      </c>
      <c r="M41" s="37">
        <f t="shared" si="3"/>
        <v>16637.652259709273</v>
      </c>
      <c r="N41" s="38">
        <f t="shared" si="4"/>
        <v>98591.07331833226</v>
      </c>
      <c r="P41" s="35"/>
    </row>
    <row r="42" spans="1:16" s="14" customFormat="1" ht="12.75">
      <c r="A42" s="24" t="s">
        <v>484</v>
      </c>
      <c r="B42" s="25" t="s">
        <v>157</v>
      </c>
      <c r="C42">
        <v>2756</v>
      </c>
      <c r="D42">
        <v>2680232.54</v>
      </c>
      <c r="E42" s="27">
        <v>211150</v>
      </c>
      <c r="F42" s="28">
        <f t="shared" si="5"/>
        <v>34983.28619578499</v>
      </c>
      <c r="G42" s="29">
        <f t="shared" si="0"/>
        <v>0.0015598282061888389</v>
      </c>
      <c r="H42" s="30">
        <f t="shared" si="6"/>
        <v>12.693500071039546</v>
      </c>
      <c r="I42" s="30">
        <f t="shared" si="7"/>
        <v>7423.286195784989</v>
      </c>
      <c r="J42" s="30">
        <f t="shared" si="8"/>
        <v>7423.286195784989</v>
      </c>
      <c r="K42" s="30">
        <f t="shared" si="1"/>
        <v>0.0008066068182554934</v>
      </c>
      <c r="L42" s="36">
        <f t="shared" si="2"/>
        <v>212682.95339227407</v>
      </c>
      <c r="M42" s="37">
        <f t="shared" si="3"/>
        <v>30721.6855867152</v>
      </c>
      <c r="N42" s="38">
        <f t="shared" si="4"/>
        <v>243404.63897898927</v>
      </c>
      <c r="P42" s="35"/>
    </row>
    <row r="43" spans="1:16" s="14" customFormat="1" ht="12.75">
      <c r="A43" s="24" t="s">
        <v>494</v>
      </c>
      <c r="B43" s="25" t="s">
        <v>438</v>
      </c>
      <c r="C43">
        <v>7754</v>
      </c>
      <c r="D43">
        <v>10831916</v>
      </c>
      <c r="E43" s="27">
        <v>654300</v>
      </c>
      <c r="F43" s="28">
        <f t="shared" si="5"/>
        <v>128367.2270579245</v>
      </c>
      <c r="G43" s="29">
        <f t="shared" si="0"/>
        <v>0.005723613853615697</v>
      </c>
      <c r="H43" s="30">
        <f t="shared" si="6"/>
        <v>16.554968668806357</v>
      </c>
      <c r="I43" s="30">
        <f t="shared" si="7"/>
        <v>50827.22705792449</v>
      </c>
      <c r="J43" s="30">
        <f t="shared" si="8"/>
        <v>50827.22705792449</v>
      </c>
      <c r="K43" s="30">
        <f t="shared" si="1"/>
        <v>0.005522835415024252</v>
      </c>
      <c r="L43" s="36">
        <f t="shared" si="2"/>
        <v>780416.1340550529</v>
      </c>
      <c r="M43" s="37">
        <f t="shared" si="3"/>
        <v>210351.3252398611</v>
      </c>
      <c r="N43" s="38">
        <f t="shared" si="4"/>
        <v>990767.459294914</v>
      </c>
      <c r="P43" s="35"/>
    </row>
    <row r="44" spans="1:16" s="14" customFormat="1" ht="14.25">
      <c r="A44" s="24" t="s">
        <v>487</v>
      </c>
      <c r="B44" s="25" t="s">
        <v>217</v>
      </c>
      <c r="C44">
        <v>2644</v>
      </c>
      <c r="D44" s="103">
        <v>5727046.949999999</v>
      </c>
      <c r="E44" s="27">
        <v>467750</v>
      </c>
      <c r="F44" s="28">
        <f t="shared" si="5"/>
        <v>32372.660899625862</v>
      </c>
      <c r="G44" s="29">
        <f t="shared" si="0"/>
        <v>0.0014434261349268848</v>
      </c>
      <c r="H44" s="30">
        <f t="shared" si="6"/>
        <v>12.243820309994653</v>
      </c>
      <c r="I44" s="30">
        <f t="shared" si="7"/>
        <v>5932.660899625864</v>
      </c>
      <c r="J44" s="30">
        <f t="shared" si="8"/>
        <v>5932.660899625864</v>
      </c>
      <c r="K44" s="30">
        <f t="shared" si="1"/>
        <v>0.000644636971527939</v>
      </c>
      <c r="L44" s="36">
        <f t="shared" si="2"/>
        <v>196811.5028064054</v>
      </c>
      <c r="M44" s="37">
        <f t="shared" si="3"/>
        <v>24552.64933128867</v>
      </c>
      <c r="N44" s="38">
        <f t="shared" si="4"/>
        <v>221364.15213769407</v>
      </c>
      <c r="P44" s="35"/>
    </row>
    <row r="45" spans="1:16" s="14" customFormat="1" ht="12.75">
      <c r="A45" s="24" t="s">
        <v>494</v>
      </c>
      <c r="B45" s="25" t="s">
        <v>439</v>
      </c>
      <c r="C45">
        <v>21640</v>
      </c>
      <c r="D45">
        <v>45775903</v>
      </c>
      <c r="E45" s="27">
        <v>2464750</v>
      </c>
      <c r="F45" s="28">
        <f t="shared" si="5"/>
        <v>401903.04936403286</v>
      </c>
      <c r="G45" s="29">
        <f t="shared" si="0"/>
        <v>0.01791997781577354</v>
      </c>
      <c r="H45" s="30">
        <f t="shared" si="6"/>
        <v>18.57222963789431</v>
      </c>
      <c r="I45" s="30">
        <f t="shared" si="7"/>
        <v>185503.04936403286</v>
      </c>
      <c r="J45" s="30">
        <f t="shared" si="8"/>
        <v>185503.04936403286</v>
      </c>
      <c r="K45" s="30">
        <f t="shared" si="1"/>
        <v>0.02015657492892763</v>
      </c>
      <c r="L45" s="36">
        <f t="shared" si="2"/>
        <v>2443393.3118153536</v>
      </c>
      <c r="M45" s="37">
        <f t="shared" si="3"/>
        <v>767714.7570000268</v>
      </c>
      <c r="N45" s="38">
        <f t="shared" si="4"/>
        <v>3211108.0688153803</v>
      </c>
      <c r="P45" s="35"/>
    </row>
    <row r="46" spans="1:16" s="14" customFormat="1" ht="12.75">
      <c r="A46" s="24" t="s">
        <v>491</v>
      </c>
      <c r="B46" s="25" t="s">
        <v>340</v>
      </c>
      <c r="C46">
        <v>854</v>
      </c>
      <c r="D46">
        <v>2090967.26</v>
      </c>
      <c r="E46" s="27">
        <v>78700</v>
      </c>
      <c r="F46" s="28">
        <f t="shared" si="5"/>
        <v>22689.784498602286</v>
      </c>
      <c r="G46" s="29">
        <f t="shared" si="0"/>
        <v>0.0010116878573154285</v>
      </c>
      <c r="H46" s="30">
        <f t="shared" si="6"/>
        <v>26.568834307496825</v>
      </c>
      <c r="I46" s="30">
        <f t="shared" si="7"/>
        <v>14149.784498602288</v>
      </c>
      <c r="J46" s="30">
        <f t="shared" si="8"/>
        <v>14149.784498602288</v>
      </c>
      <c r="K46" s="30">
        <f t="shared" si="1"/>
        <v>0.0015375013642743665</v>
      </c>
      <c r="L46" s="36">
        <f t="shared" si="2"/>
        <v>137943.88417342014</v>
      </c>
      <c r="M46" s="37">
        <f t="shared" si="3"/>
        <v>58559.67546188179</v>
      </c>
      <c r="N46" s="38">
        <f t="shared" si="4"/>
        <v>196503.55963530194</v>
      </c>
      <c r="P46" s="35"/>
    </row>
    <row r="47" spans="1:16" s="14" customFormat="1" ht="12.75">
      <c r="A47" s="39" t="s">
        <v>480</v>
      </c>
      <c r="B47" s="25" t="s">
        <v>17</v>
      </c>
      <c r="C47">
        <v>698</v>
      </c>
      <c r="D47">
        <v>642113.86</v>
      </c>
      <c r="E47" s="27">
        <v>39200</v>
      </c>
      <c r="F47" s="28">
        <f t="shared" si="5"/>
        <v>11433.558017346939</v>
      </c>
      <c r="G47" s="29">
        <f t="shared" si="0"/>
        <v>0.0005097973413001747</v>
      </c>
      <c r="H47" s="30">
        <f t="shared" si="6"/>
        <v>16.380455612244898</v>
      </c>
      <c r="I47" s="30">
        <f t="shared" si="7"/>
        <v>4453.558017346939</v>
      </c>
      <c r="J47" s="30">
        <f t="shared" si="8"/>
        <v>4453.558017346939</v>
      </c>
      <c r="K47" s="30">
        <f t="shared" si="1"/>
        <v>0.00048391913871355006</v>
      </c>
      <c r="L47" s="36">
        <f t="shared" si="2"/>
        <v>69510.99085723542</v>
      </c>
      <c r="M47" s="37">
        <f t="shared" si="3"/>
        <v>18431.299230900662</v>
      </c>
      <c r="N47" s="38">
        <f t="shared" si="4"/>
        <v>87942.29008813608</v>
      </c>
      <c r="P47" s="35"/>
    </row>
    <row r="48" spans="1:16" s="14" customFormat="1" ht="12.75">
      <c r="A48" s="24" t="s">
        <v>483</v>
      </c>
      <c r="B48" s="25" t="s">
        <v>120</v>
      </c>
      <c r="C48">
        <v>2620</v>
      </c>
      <c r="D48">
        <v>6409437</v>
      </c>
      <c r="E48" s="27">
        <v>698450</v>
      </c>
      <c r="F48" s="28">
        <f t="shared" si="5"/>
        <v>24042.844784880806</v>
      </c>
      <c r="G48" s="29">
        <f t="shared" si="0"/>
        <v>0.0010720178556866357</v>
      </c>
      <c r="H48" s="30">
        <f t="shared" si="6"/>
        <v>9.176658314840003</v>
      </c>
      <c r="I48" s="30">
        <f t="shared" si="7"/>
        <v>-2157.1552151191927</v>
      </c>
      <c r="J48" s="30">
        <f t="shared" si="8"/>
        <v>0</v>
      </c>
      <c r="K48" s="30">
        <f t="shared" si="1"/>
        <v>0</v>
      </c>
      <c r="L48" s="36">
        <f t="shared" si="2"/>
        <v>146169.89405119384</v>
      </c>
      <c r="M48" s="37">
        <f t="shared" si="3"/>
        <v>0</v>
      </c>
      <c r="N48" s="38">
        <f t="shared" si="4"/>
        <v>146169.89405119384</v>
      </c>
      <c r="P48" s="35"/>
    </row>
    <row r="49" spans="1:16" s="14" customFormat="1" ht="12.75">
      <c r="A49" s="24" t="s">
        <v>486</v>
      </c>
      <c r="B49" s="25" t="s">
        <v>200</v>
      </c>
      <c r="C49">
        <v>3068</v>
      </c>
      <c r="D49">
        <v>9099890.52</v>
      </c>
      <c r="E49" s="27">
        <v>943500</v>
      </c>
      <c r="F49" s="28">
        <f t="shared" si="5"/>
        <v>29590.317027408582</v>
      </c>
      <c r="G49" s="29">
        <f t="shared" si="0"/>
        <v>0.0013193675079896563</v>
      </c>
      <c r="H49" s="30">
        <f t="shared" si="6"/>
        <v>9.644823020667726</v>
      </c>
      <c r="I49" s="30">
        <f t="shared" si="7"/>
        <v>-1089.682972591417</v>
      </c>
      <c r="J49" s="30">
        <f t="shared" si="8"/>
        <v>0</v>
      </c>
      <c r="K49" s="30">
        <f t="shared" si="1"/>
        <v>0</v>
      </c>
      <c r="L49" s="36">
        <f t="shared" si="2"/>
        <v>179896.07900132658</v>
      </c>
      <c r="M49" s="37">
        <f t="shared" si="3"/>
        <v>0</v>
      </c>
      <c r="N49" s="38">
        <f t="shared" si="4"/>
        <v>179896.07900132658</v>
      </c>
      <c r="P49" s="35"/>
    </row>
    <row r="50" spans="1:16" s="14" customFormat="1" ht="12.75">
      <c r="A50" s="24" t="s">
        <v>486</v>
      </c>
      <c r="B50" s="25" t="s">
        <v>201</v>
      </c>
      <c r="C50">
        <v>2183</v>
      </c>
      <c r="D50">
        <v>6891103.92</v>
      </c>
      <c r="E50" s="27">
        <v>750100</v>
      </c>
      <c r="F50" s="28">
        <f t="shared" si="5"/>
        <v>20055.032472150382</v>
      </c>
      <c r="G50" s="29">
        <f t="shared" si="0"/>
        <v>0.0008942100279264888</v>
      </c>
      <c r="H50" s="30">
        <f t="shared" si="6"/>
        <v>9.186913638181576</v>
      </c>
      <c r="I50" s="30">
        <f t="shared" si="7"/>
        <v>-1774.9675278496202</v>
      </c>
      <c r="J50" s="30">
        <f t="shared" si="8"/>
        <v>0</v>
      </c>
      <c r="K50" s="30">
        <f t="shared" si="1"/>
        <v>0</v>
      </c>
      <c r="L50" s="36">
        <f t="shared" si="2"/>
        <v>121925.7537066035</v>
      </c>
      <c r="M50" s="37">
        <f t="shared" si="3"/>
        <v>0</v>
      </c>
      <c r="N50" s="38">
        <f t="shared" si="4"/>
        <v>121925.7537066035</v>
      </c>
      <c r="P50" s="35"/>
    </row>
    <row r="51" spans="1:16" s="14" customFormat="1" ht="12.75">
      <c r="A51" s="24" t="s">
        <v>490</v>
      </c>
      <c r="B51" s="25" t="s">
        <v>330</v>
      </c>
      <c r="C51">
        <v>3186</v>
      </c>
      <c r="D51">
        <v>3357584</v>
      </c>
      <c r="E51" s="27">
        <v>238700</v>
      </c>
      <c r="F51" s="28">
        <f t="shared" si="5"/>
        <v>44814.67374947633</v>
      </c>
      <c r="G51" s="29">
        <f t="shared" si="0"/>
        <v>0.0019981882712323948</v>
      </c>
      <c r="H51" s="30">
        <f t="shared" si="6"/>
        <v>14.066124842899036</v>
      </c>
      <c r="I51" s="30">
        <f t="shared" si="7"/>
        <v>12954.67374947633</v>
      </c>
      <c r="J51" s="30">
        <f t="shared" si="8"/>
        <v>12954.67374947633</v>
      </c>
      <c r="K51" s="30">
        <f t="shared" si="1"/>
        <v>0.001407641831260162</v>
      </c>
      <c r="L51" s="36">
        <f t="shared" si="2"/>
        <v>272453.4543440987</v>
      </c>
      <c r="M51" s="37">
        <f t="shared" si="3"/>
        <v>53613.6427066313</v>
      </c>
      <c r="N51" s="38">
        <f t="shared" si="4"/>
        <v>326067.09705072996</v>
      </c>
      <c r="P51" s="35"/>
    </row>
    <row r="52" spans="1:16" s="14" customFormat="1" ht="12.75">
      <c r="A52" s="24" t="s">
        <v>490</v>
      </c>
      <c r="B52" s="25" t="s">
        <v>331</v>
      </c>
      <c r="C52">
        <v>2989</v>
      </c>
      <c r="D52">
        <v>4507027.89</v>
      </c>
      <c r="E52" s="27">
        <v>279050</v>
      </c>
      <c r="F52" s="28">
        <f t="shared" si="5"/>
        <v>48276.317373983155</v>
      </c>
      <c r="G52" s="29">
        <f t="shared" si="0"/>
        <v>0.0021525353881687703</v>
      </c>
      <c r="H52" s="30">
        <f t="shared" si="6"/>
        <v>16.151327324852176</v>
      </c>
      <c r="I52" s="30">
        <f t="shared" si="7"/>
        <v>18386.317373983155</v>
      </c>
      <c r="J52" s="30">
        <f t="shared" si="8"/>
        <v>18386.317373983155</v>
      </c>
      <c r="K52" s="30">
        <f t="shared" si="1"/>
        <v>0.0019978387691539042</v>
      </c>
      <c r="L52" s="36">
        <f t="shared" si="2"/>
        <v>293498.72109037574</v>
      </c>
      <c r="M52" s="37">
        <f t="shared" si="3"/>
        <v>76092.80399047548</v>
      </c>
      <c r="N52" s="38">
        <f t="shared" si="4"/>
        <v>369591.5250808512</v>
      </c>
      <c r="P52" s="35"/>
    </row>
    <row r="53" spans="1:16" s="14" customFormat="1" ht="12.75">
      <c r="A53" s="24" t="s">
        <v>489</v>
      </c>
      <c r="B53" s="25" t="s">
        <v>312</v>
      </c>
      <c r="C53">
        <v>110</v>
      </c>
      <c r="D53">
        <v>318949</v>
      </c>
      <c r="E53" s="27">
        <v>90000</v>
      </c>
      <c r="F53" s="28">
        <f t="shared" si="5"/>
        <v>389.82655555555556</v>
      </c>
      <c r="G53" s="29">
        <f t="shared" si="0"/>
        <v>1.7381513373956825E-05</v>
      </c>
      <c r="H53" s="30">
        <f t="shared" si="6"/>
        <v>3.543877777777778</v>
      </c>
      <c r="I53" s="30">
        <f t="shared" si="7"/>
        <v>-710.1734444444444</v>
      </c>
      <c r="J53" s="30">
        <f t="shared" si="8"/>
        <v>0</v>
      </c>
      <c r="K53" s="30">
        <f t="shared" si="1"/>
        <v>0</v>
      </c>
      <c r="L53" s="36">
        <f t="shared" si="2"/>
        <v>2369.9735548652498</v>
      </c>
      <c r="M53" s="37">
        <f t="shared" si="3"/>
        <v>0</v>
      </c>
      <c r="N53" s="38">
        <f t="shared" si="4"/>
        <v>2369.9735548652498</v>
      </c>
      <c r="P53" s="35"/>
    </row>
    <row r="54" spans="1:16" s="14" customFormat="1" ht="12.75">
      <c r="A54" s="24" t="s">
        <v>488</v>
      </c>
      <c r="B54" s="25" t="s">
        <v>254</v>
      </c>
      <c r="C54">
        <v>1312</v>
      </c>
      <c r="D54">
        <v>1216714.56</v>
      </c>
      <c r="E54" s="27">
        <v>66700</v>
      </c>
      <c r="F54" s="28">
        <f t="shared" si="5"/>
        <v>23932.976052773614</v>
      </c>
      <c r="G54" s="29">
        <f t="shared" si="0"/>
        <v>0.001067119049257763</v>
      </c>
      <c r="H54" s="30">
        <f t="shared" si="6"/>
        <v>18.241597601199402</v>
      </c>
      <c r="I54" s="30">
        <f t="shared" si="7"/>
        <v>10812.976052773614</v>
      </c>
      <c r="J54" s="30">
        <f t="shared" si="8"/>
        <v>10812.976052773614</v>
      </c>
      <c r="K54" s="30">
        <f t="shared" si="1"/>
        <v>0.001174927111762564</v>
      </c>
      <c r="L54" s="36">
        <f t="shared" si="2"/>
        <v>145501.94060910592</v>
      </c>
      <c r="M54" s="37">
        <f t="shared" si="3"/>
        <v>44750.10686488336</v>
      </c>
      <c r="N54" s="38">
        <f t="shared" si="4"/>
        <v>190252.04747398928</v>
      </c>
      <c r="P54" s="35"/>
    </row>
    <row r="55" spans="1:16" s="14" customFormat="1" ht="12.75">
      <c r="A55" s="24" t="s">
        <v>488</v>
      </c>
      <c r="B55" s="25" t="s">
        <v>255</v>
      </c>
      <c r="C55">
        <v>1464</v>
      </c>
      <c r="D55">
        <v>1645703.36</v>
      </c>
      <c r="E55" s="27">
        <v>113850</v>
      </c>
      <c r="F55" s="28">
        <f t="shared" si="5"/>
        <v>21162.1407030303</v>
      </c>
      <c r="G55" s="29">
        <f t="shared" si="0"/>
        <v>0.0009435735621629721</v>
      </c>
      <c r="H55" s="30">
        <f t="shared" si="6"/>
        <v>14.455014141414143</v>
      </c>
      <c r="I55" s="30">
        <f t="shared" si="7"/>
        <v>6522.140703030305</v>
      </c>
      <c r="J55" s="30">
        <f t="shared" si="8"/>
        <v>6522.140703030305</v>
      </c>
      <c r="K55" s="30">
        <f t="shared" si="1"/>
        <v>0.0007086892545882245</v>
      </c>
      <c r="L55" s="36">
        <f t="shared" si="2"/>
        <v>128656.48354572328</v>
      </c>
      <c r="M55" s="37">
        <f t="shared" si="3"/>
        <v>26992.244505484276</v>
      </c>
      <c r="N55" s="38">
        <f t="shared" si="4"/>
        <v>155648.72805120755</v>
      </c>
      <c r="P55" s="35"/>
    </row>
    <row r="56" spans="1:16" s="14" customFormat="1" ht="12.75">
      <c r="A56" s="24" t="s">
        <v>486</v>
      </c>
      <c r="B56" s="25" t="s">
        <v>202</v>
      </c>
      <c r="C56">
        <v>786</v>
      </c>
      <c r="D56">
        <v>2216506</v>
      </c>
      <c r="E56" s="27">
        <v>198550</v>
      </c>
      <c r="F56" s="28">
        <f t="shared" si="5"/>
        <v>8774.483585998489</v>
      </c>
      <c r="G56" s="29">
        <f t="shared" si="0"/>
        <v>0.00039123502908170165</v>
      </c>
      <c r="H56" s="30">
        <f t="shared" si="6"/>
        <v>11.163465122135483</v>
      </c>
      <c r="I56" s="30">
        <f t="shared" si="7"/>
        <v>914.4835859984893</v>
      </c>
      <c r="J56" s="30">
        <f t="shared" si="8"/>
        <v>914.4835859984893</v>
      </c>
      <c r="K56" s="30">
        <f t="shared" si="1"/>
        <v>9.936686747547841E-05</v>
      </c>
      <c r="L56" s="36">
        <f t="shared" si="2"/>
        <v>53344.99089416706</v>
      </c>
      <c r="M56" s="37">
        <f t="shared" si="3"/>
        <v>3784.6415269843324</v>
      </c>
      <c r="N56" s="38">
        <f t="shared" si="4"/>
        <v>57129.63242115139</v>
      </c>
      <c r="P56" s="35"/>
    </row>
    <row r="57" spans="1:16" s="14" customFormat="1" ht="12.75">
      <c r="A57" s="24" t="s">
        <v>488</v>
      </c>
      <c r="B57" s="25" t="s">
        <v>256</v>
      </c>
      <c r="C57">
        <v>9134</v>
      </c>
      <c r="D57">
        <v>16922057.4</v>
      </c>
      <c r="E57" s="27">
        <v>732700</v>
      </c>
      <c r="F57" s="28">
        <f t="shared" si="5"/>
        <v>210954.1043968882</v>
      </c>
      <c r="G57" s="29">
        <f t="shared" si="0"/>
        <v>0.009405982056917726</v>
      </c>
      <c r="H57" s="30">
        <f t="shared" si="6"/>
        <v>23.095478913607206</v>
      </c>
      <c r="I57" s="30">
        <f t="shared" si="7"/>
        <v>119614.10439688821</v>
      </c>
      <c r="J57" s="30">
        <f t="shared" si="8"/>
        <v>119614.10439688821</v>
      </c>
      <c r="K57" s="30">
        <f t="shared" si="1"/>
        <v>0.012997148381647679</v>
      </c>
      <c r="L57" s="36">
        <f t="shared" si="2"/>
        <v>1282507.9297083898</v>
      </c>
      <c r="M57" s="37">
        <f t="shared" si="3"/>
        <v>495029.6688149089</v>
      </c>
      <c r="N57" s="38">
        <f t="shared" si="4"/>
        <v>1777537.5985232987</v>
      </c>
      <c r="P57" s="35"/>
    </row>
    <row r="58" spans="1:16" s="14" customFormat="1" ht="12.75">
      <c r="A58" s="39" t="s">
        <v>480</v>
      </c>
      <c r="B58" s="25" t="s">
        <v>18</v>
      </c>
      <c r="C58">
        <v>578</v>
      </c>
      <c r="D58">
        <v>574037.3</v>
      </c>
      <c r="E58" s="27">
        <v>35950</v>
      </c>
      <c r="F58" s="28">
        <f t="shared" si="5"/>
        <v>9229.306242002782</v>
      </c>
      <c r="G58" s="29">
        <f t="shared" si="0"/>
        <v>0.00041151457639691927</v>
      </c>
      <c r="H58" s="30">
        <f t="shared" si="6"/>
        <v>15.967657858136302</v>
      </c>
      <c r="I58" s="30">
        <f t="shared" si="7"/>
        <v>3449.3062420027827</v>
      </c>
      <c r="J58" s="30">
        <f t="shared" si="8"/>
        <v>3449.3062420027827</v>
      </c>
      <c r="K58" s="30">
        <f t="shared" si="1"/>
        <v>0.00037479814999325444</v>
      </c>
      <c r="L58" s="36">
        <f t="shared" si="2"/>
        <v>56110.11207824743</v>
      </c>
      <c r="M58" s="37">
        <f t="shared" si="3"/>
        <v>14275.147025757078</v>
      </c>
      <c r="N58" s="38">
        <f t="shared" si="4"/>
        <v>70385.25910400451</v>
      </c>
      <c r="P58" s="35"/>
    </row>
    <row r="59" spans="1:16" s="14" customFormat="1" ht="12.75">
      <c r="A59" s="24" t="s">
        <v>481</v>
      </c>
      <c r="B59" s="25" t="s">
        <v>74</v>
      </c>
      <c r="C59">
        <v>5237</v>
      </c>
      <c r="D59">
        <v>14932577</v>
      </c>
      <c r="E59" s="27">
        <v>1062850</v>
      </c>
      <c r="F59" s="28">
        <f t="shared" si="5"/>
        <v>73577.5563334431</v>
      </c>
      <c r="G59" s="29">
        <f t="shared" si="0"/>
        <v>0.0032806622873862786</v>
      </c>
      <c r="H59" s="30">
        <f t="shared" si="6"/>
        <v>14.049562026626523</v>
      </c>
      <c r="I59" s="30">
        <f t="shared" si="7"/>
        <v>21207.556333443103</v>
      </c>
      <c r="J59" s="30">
        <f t="shared" si="8"/>
        <v>21207.556333443103</v>
      </c>
      <c r="K59" s="30">
        <f t="shared" si="1"/>
        <v>0.0023043917593808675</v>
      </c>
      <c r="L59" s="36">
        <f t="shared" si="2"/>
        <v>447319.09680539265</v>
      </c>
      <c r="M59" s="37">
        <f t="shared" si="3"/>
        <v>87768.65939892436</v>
      </c>
      <c r="N59" s="38">
        <f t="shared" si="4"/>
        <v>535087.756204317</v>
      </c>
      <c r="P59" s="35"/>
    </row>
    <row r="60" spans="1:16" s="14" customFormat="1" ht="12.75">
      <c r="A60" s="24" t="s">
        <v>491</v>
      </c>
      <c r="B60" s="25" t="s">
        <v>341</v>
      </c>
      <c r="C60">
        <v>65</v>
      </c>
      <c r="D60">
        <v>314386.08</v>
      </c>
      <c r="E60" s="27">
        <v>13450</v>
      </c>
      <c r="F60" s="28">
        <f t="shared" si="5"/>
        <v>1519.3379330855018</v>
      </c>
      <c r="G60" s="29">
        <f t="shared" si="0"/>
        <v>6.774395491310241E-05</v>
      </c>
      <c r="H60" s="30">
        <f t="shared" si="6"/>
        <v>23.374429739776954</v>
      </c>
      <c r="I60" s="30">
        <f t="shared" si="7"/>
        <v>869.337933085502</v>
      </c>
      <c r="J60" s="30">
        <f t="shared" si="8"/>
        <v>869.337933085502</v>
      </c>
      <c r="K60" s="30">
        <f t="shared" si="1"/>
        <v>9.44613861975387E-05</v>
      </c>
      <c r="L60" s="36">
        <f t="shared" si="2"/>
        <v>9236.904646438603</v>
      </c>
      <c r="M60" s="37">
        <f t="shared" si="3"/>
        <v>3597.8037144819273</v>
      </c>
      <c r="N60" s="38">
        <f t="shared" si="4"/>
        <v>12834.70836092053</v>
      </c>
      <c r="P60" s="35"/>
    </row>
    <row r="61" spans="1:16" s="14" customFormat="1" ht="12.75">
      <c r="A61" s="24" t="s">
        <v>486</v>
      </c>
      <c r="B61" s="25" t="s">
        <v>203</v>
      </c>
      <c r="C61">
        <v>2659</v>
      </c>
      <c r="D61">
        <v>6522493</v>
      </c>
      <c r="E61" s="27">
        <v>1031550</v>
      </c>
      <c r="F61" s="28">
        <f t="shared" si="5"/>
        <v>16812.863057534778</v>
      </c>
      <c r="G61" s="29">
        <f t="shared" si="0"/>
        <v>0.0007496487859134528</v>
      </c>
      <c r="H61" s="30">
        <f t="shared" si="6"/>
        <v>6.323002278125151</v>
      </c>
      <c r="I61" s="30">
        <f t="shared" si="7"/>
        <v>-9777.136942465224</v>
      </c>
      <c r="J61" s="30">
        <f t="shared" si="8"/>
        <v>0</v>
      </c>
      <c r="K61" s="30">
        <f t="shared" si="1"/>
        <v>0</v>
      </c>
      <c r="L61" s="36">
        <f t="shared" si="2"/>
        <v>102214.79337430547</v>
      </c>
      <c r="M61" s="37">
        <f t="shared" si="3"/>
        <v>0</v>
      </c>
      <c r="N61" s="38">
        <f t="shared" si="4"/>
        <v>102214.79337430547</v>
      </c>
      <c r="P61" s="35"/>
    </row>
    <row r="62" spans="1:16" s="14" customFormat="1" ht="12.75">
      <c r="A62" s="24" t="s">
        <v>483</v>
      </c>
      <c r="B62" s="25" t="s">
        <v>121</v>
      </c>
      <c r="C62">
        <v>813</v>
      </c>
      <c r="D62">
        <v>2431254.05</v>
      </c>
      <c r="E62" s="27">
        <v>361200</v>
      </c>
      <c r="F62" s="28">
        <f t="shared" si="5"/>
        <v>5472.340926495016</v>
      </c>
      <c r="G62" s="29">
        <f t="shared" si="0"/>
        <v>0.0002439997112694619</v>
      </c>
      <c r="H62" s="30">
        <f t="shared" si="6"/>
        <v>6.7310466500553705</v>
      </c>
      <c r="I62" s="30">
        <f t="shared" si="7"/>
        <v>-2657.6590735049836</v>
      </c>
      <c r="J62" s="30">
        <f t="shared" si="8"/>
        <v>0</v>
      </c>
      <c r="K62" s="30">
        <f t="shared" si="1"/>
        <v>0</v>
      </c>
      <c r="L62" s="36">
        <f t="shared" si="2"/>
        <v>33269.419679521256</v>
      </c>
      <c r="M62" s="37">
        <f t="shared" si="3"/>
        <v>0</v>
      </c>
      <c r="N62" s="38">
        <f t="shared" si="4"/>
        <v>33269.419679521256</v>
      </c>
      <c r="P62" s="35"/>
    </row>
    <row r="63" spans="1:16" s="14" customFormat="1" ht="12.75">
      <c r="A63" s="24" t="s">
        <v>492</v>
      </c>
      <c r="B63" s="25" t="s">
        <v>371</v>
      </c>
      <c r="C63">
        <v>1138</v>
      </c>
      <c r="D63">
        <v>1187598.76</v>
      </c>
      <c r="E63" s="27">
        <v>72950</v>
      </c>
      <c r="F63" s="28">
        <f t="shared" si="5"/>
        <v>18526.21506346813</v>
      </c>
      <c r="G63" s="29">
        <f t="shared" si="0"/>
        <v>0.0008260434039327021</v>
      </c>
      <c r="H63" s="30">
        <f t="shared" si="6"/>
        <v>16.279626593557232</v>
      </c>
      <c r="I63" s="30">
        <f t="shared" si="7"/>
        <v>7146.21506346813</v>
      </c>
      <c r="J63" s="30">
        <f t="shared" si="8"/>
        <v>7146.21506346813</v>
      </c>
      <c r="K63" s="30">
        <f t="shared" si="1"/>
        <v>0.0007765005474511362</v>
      </c>
      <c r="L63" s="36">
        <f t="shared" si="2"/>
        <v>112631.21802872769</v>
      </c>
      <c r="M63" s="37">
        <f t="shared" si="3"/>
        <v>29575.011191078</v>
      </c>
      <c r="N63" s="38">
        <f t="shared" si="4"/>
        <v>142206.22921980568</v>
      </c>
      <c r="P63" s="35"/>
    </row>
    <row r="64" spans="1:16" s="14" customFormat="1" ht="12.75">
      <c r="A64" s="24" t="s">
        <v>483</v>
      </c>
      <c r="B64" s="25" t="s">
        <v>122</v>
      </c>
      <c r="C64">
        <v>909</v>
      </c>
      <c r="D64">
        <v>2490890.58</v>
      </c>
      <c r="E64" s="27">
        <v>448150</v>
      </c>
      <c r="F64" s="28">
        <f t="shared" si="5"/>
        <v>5052.369825326342</v>
      </c>
      <c r="G64" s="29">
        <f t="shared" si="0"/>
        <v>0.00022527411854724323</v>
      </c>
      <c r="H64" s="30">
        <f t="shared" si="6"/>
        <v>5.558162624121388</v>
      </c>
      <c r="I64" s="30">
        <f t="shared" si="7"/>
        <v>-4037.6301746736585</v>
      </c>
      <c r="J64" s="30">
        <f t="shared" si="8"/>
        <v>0</v>
      </c>
      <c r="K64" s="30">
        <f t="shared" si="1"/>
        <v>0</v>
      </c>
      <c r="L64" s="36">
        <f t="shared" si="2"/>
        <v>30716.1805802533</v>
      </c>
      <c r="M64" s="37">
        <f t="shared" si="3"/>
        <v>0</v>
      </c>
      <c r="N64" s="38">
        <f t="shared" si="4"/>
        <v>30716.1805802533</v>
      </c>
      <c r="P64" s="35"/>
    </row>
    <row r="65" spans="1:16" s="14" customFormat="1" ht="14.25">
      <c r="A65" s="24" t="s">
        <v>487</v>
      </c>
      <c r="B65" s="25" t="s">
        <v>218</v>
      </c>
      <c r="C65">
        <v>1630</v>
      </c>
      <c r="D65" s="103">
        <v>3049042</v>
      </c>
      <c r="E65" s="27">
        <v>189300</v>
      </c>
      <c r="F65" s="28">
        <f t="shared" si="5"/>
        <v>26254.297200211306</v>
      </c>
      <c r="G65" s="29">
        <f t="shared" si="0"/>
        <v>0.0011706216813756175</v>
      </c>
      <c r="H65" s="30">
        <f t="shared" si="6"/>
        <v>16.10693079767565</v>
      </c>
      <c r="I65" s="30">
        <f t="shared" si="7"/>
        <v>9954.297200211307</v>
      </c>
      <c r="J65" s="30">
        <f t="shared" si="8"/>
        <v>9954.297200211307</v>
      </c>
      <c r="K65" s="30">
        <f t="shared" si="1"/>
        <v>0.001081623930543196</v>
      </c>
      <c r="L65" s="36">
        <f t="shared" si="2"/>
        <v>159614.54954601233</v>
      </c>
      <c r="M65" s="37">
        <f t="shared" si="3"/>
        <v>41196.41635199981</v>
      </c>
      <c r="N65" s="38">
        <f t="shared" si="4"/>
        <v>200810.96589801216</v>
      </c>
      <c r="P65" s="35"/>
    </row>
    <row r="66" spans="1:16" s="14" customFormat="1" ht="12.75">
      <c r="A66" s="24" t="s">
        <v>489</v>
      </c>
      <c r="B66" s="25" t="s">
        <v>313</v>
      </c>
      <c r="C66">
        <v>1161</v>
      </c>
      <c r="D66">
        <v>1147960.77</v>
      </c>
      <c r="E66" s="27">
        <v>53450</v>
      </c>
      <c r="F66" s="28">
        <f t="shared" si="5"/>
        <v>24935.12542507016</v>
      </c>
      <c r="G66" s="29">
        <f t="shared" si="0"/>
        <v>0.0011118026975855447</v>
      </c>
      <c r="H66" s="30">
        <f t="shared" si="6"/>
        <v>21.477282881197382</v>
      </c>
      <c r="I66" s="30">
        <f t="shared" si="7"/>
        <v>13325.12542507016</v>
      </c>
      <c r="J66" s="30">
        <f t="shared" si="8"/>
        <v>13325.12542507016</v>
      </c>
      <c r="K66" s="30">
        <f t="shared" si="1"/>
        <v>0.0014478947380574</v>
      </c>
      <c r="L66" s="36">
        <f t="shared" si="2"/>
        <v>151594.56687204185</v>
      </c>
      <c r="M66" s="37">
        <f t="shared" si="3"/>
        <v>55146.77770944551</v>
      </c>
      <c r="N66" s="38">
        <f t="shared" si="4"/>
        <v>206741.34458148736</v>
      </c>
      <c r="P66" s="35"/>
    </row>
    <row r="67" spans="1:16" s="14" customFormat="1" ht="12.75">
      <c r="A67" s="24" t="s">
        <v>481</v>
      </c>
      <c r="B67" s="25" t="s">
        <v>75</v>
      </c>
      <c r="C67">
        <v>20814</v>
      </c>
      <c r="D67">
        <v>42257677</v>
      </c>
      <c r="E67" s="27">
        <v>2319900</v>
      </c>
      <c r="F67" s="28">
        <f t="shared" si="5"/>
        <v>379133.27689900424</v>
      </c>
      <c r="G67" s="29">
        <f t="shared" si="0"/>
        <v>0.016904723470007335</v>
      </c>
      <c r="H67" s="30">
        <f t="shared" si="6"/>
        <v>18.21530109056425</v>
      </c>
      <c r="I67" s="30">
        <f t="shared" si="7"/>
        <v>170993.2768990043</v>
      </c>
      <c r="J67" s="30">
        <f t="shared" si="8"/>
        <v>170993.2768990043</v>
      </c>
      <c r="K67" s="30">
        <f t="shared" si="1"/>
        <v>0.018579957633979023</v>
      </c>
      <c r="L67" s="36">
        <f t="shared" si="2"/>
        <v>2304963.13607858</v>
      </c>
      <c r="M67" s="37">
        <f t="shared" si="3"/>
        <v>707665.251181634</v>
      </c>
      <c r="N67" s="38">
        <f t="shared" si="4"/>
        <v>3012628.387260214</v>
      </c>
      <c r="P67" s="35"/>
    </row>
    <row r="68" spans="1:16" s="14" customFormat="1" ht="14.25">
      <c r="A68" s="24" t="s">
        <v>487</v>
      </c>
      <c r="B68" s="25" t="s">
        <v>219</v>
      </c>
      <c r="C68">
        <v>2029</v>
      </c>
      <c r="D68" s="103">
        <v>2327139.47</v>
      </c>
      <c r="E68" s="27">
        <v>128050</v>
      </c>
      <c r="F68" s="28">
        <f t="shared" si="5"/>
        <v>36874.39269527528</v>
      </c>
      <c r="G68" s="29">
        <f t="shared" si="0"/>
        <v>0.0016441485082411774</v>
      </c>
      <c r="H68" s="30">
        <f t="shared" si="6"/>
        <v>18.173678016399844</v>
      </c>
      <c r="I68" s="30">
        <f t="shared" si="7"/>
        <v>16584.392695275284</v>
      </c>
      <c r="J68" s="30">
        <f t="shared" si="8"/>
        <v>16584.392695275284</v>
      </c>
      <c r="K68" s="30">
        <f t="shared" si="1"/>
        <v>0.0018020434443483098</v>
      </c>
      <c r="L68" s="36">
        <f t="shared" si="2"/>
        <v>224180.04698262355</v>
      </c>
      <c r="M68" s="37">
        <f t="shared" si="3"/>
        <v>68635.43780922292</v>
      </c>
      <c r="N68" s="38">
        <f t="shared" si="4"/>
        <v>292815.4847918465</v>
      </c>
      <c r="P68" s="35"/>
    </row>
    <row r="69" spans="1:16" s="14" customFormat="1" ht="12.75">
      <c r="A69" s="24" t="s">
        <v>483</v>
      </c>
      <c r="B69" s="25" t="s">
        <v>123</v>
      </c>
      <c r="C69">
        <v>4933</v>
      </c>
      <c r="D69">
        <v>7004603.41</v>
      </c>
      <c r="E69" s="27">
        <v>440750</v>
      </c>
      <c r="F69" s="28">
        <f t="shared" si="5"/>
        <v>78397.52381515598</v>
      </c>
      <c r="G69" s="29">
        <f t="shared" si="0"/>
        <v>0.0034955740938075568</v>
      </c>
      <c r="H69" s="30">
        <f t="shared" si="6"/>
        <v>15.89246377765173</v>
      </c>
      <c r="I69" s="30">
        <f t="shared" si="7"/>
        <v>29067.52381515599</v>
      </c>
      <c r="J69" s="30">
        <f t="shared" si="8"/>
        <v>29067.52381515599</v>
      </c>
      <c r="K69" s="30">
        <f t="shared" si="1"/>
        <v>0.0031584479273373085</v>
      </c>
      <c r="L69" s="36">
        <f t="shared" si="2"/>
        <v>476622.37361959106</v>
      </c>
      <c r="M69" s="37">
        <f t="shared" si="3"/>
        <v>120297.57493933538</v>
      </c>
      <c r="N69" s="38">
        <f t="shared" si="4"/>
        <v>596919.9485589265</v>
      </c>
      <c r="P69" s="35"/>
    </row>
    <row r="70" spans="1:16" s="14" customFormat="1" ht="12.75">
      <c r="A70" s="24" t="s">
        <v>488</v>
      </c>
      <c r="B70" s="25" t="s">
        <v>257</v>
      </c>
      <c r="C70">
        <v>413</v>
      </c>
      <c r="D70">
        <v>1287948.21</v>
      </c>
      <c r="E70" s="27">
        <v>37150</v>
      </c>
      <c r="F70" s="28">
        <f t="shared" si="5"/>
        <v>14318.239858142664</v>
      </c>
      <c r="G70" s="29">
        <f t="shared" si="0"/>
        <v>0.0006384189943939328</v>
      </c>
      <c r="H70" s="30">
        <f t="shared" si="6"/>
        <v>34.668861641991924</v>
      </c>
      <c r="I70" s="30">
        <f t="shared" si="7"/>
        <v>10188.239858142664</v>
      </c>
      <c r="J70" s="30">
        <f t="shared" si="8"/>
        <v>10188.239858142664</v>
      </c>
      <c r="K70" s="30">
        <f t="shared" si="1"/>
        <v>0.001107043904661315</v>
      </c>
      <c r="L70" s="36">
        <f t="shared" si="2"/>
        <v>87048.58438300938</v>
      </c>
      <c r="M70" s="37">
        <f t="shared" si="3"/>
        <v>42164.60114142212</v>
      </c>
      <c r="N70" s="38">
        <f aca="true" t="shared" si="9" ref="N70:N133">L70+M70</f>
        <v>129213.1855244315</v>
      </c>
      <c r="P70" s="35"/>
    </row>
    <row r="71" spans="1:16" s="14" customFormat="1" ht="12.75">
      <c r="A71" s="24" t="s">
        <v>492</v>
      </c>
      <c r="B71" s="25" t="s">
        <v>372</v>
      </c>
      <c r="C71">
        <v>1192</v>
      </c>
      <c r="D71">
        <v>1688265.57</v>
      </c>
      <c r="E71" s="27">
        <v>96300</v>
      </c>
      <c r="F71" s="28">
        <f t="shared" si="5"/>
        <v>20897.32668161994</v>
      </c>
      <c r="G71" s="29">
        <f aca="true" t="shared" si="10" ref="G71:G134">F71/$F$498</f>
        <v>0.0009317660842239799</v>
      </c>
      <c r="H71" s="30">
        <f t="shared" si="6"/>
        <v>17.53131433021807</v>
      </c>
      <c r="I71" s="30">
        <f t="shared" si="7"/>
        <v>8977.32668161994</v>
      </c>
      <c r="J71" s="30">
        <f t="shared" si="8"/>
        <v>8977.32668161994</v>
      </c>
      <c r="K71" s="30">
        <f aca="true" t="shared" si="11" ref="K71:K134">J71/$J$498</f>
        <v>0.0009754672957662889</v>
      </c>
      <c r="L71" s="36">
        <f aca="true" t="shared" si="12" ref="L71:L134">$B$505*G71</f>
        <v>127046.53107133204</v>
      </c>
      <c r="M71" s="37">
        <f aca="true" t="shared" si="13" ref="M71:M134">$G$505*K71</f>
        <v>37153.16915553628</v>
      </c>
      <c r="N71" s="38">
        <f t="shared" si="9"/>
        <v>164199.70022686833</v>
      </c>
      <c r="P71" s="35"/>
    </row>
    <row r="72" spans="1:16" s="14" customFormat="1" ht="12.75">
      <c r="A72" s="24" t="s">
        <v>494</v>
      </c>
      <c r="B72" s="25" t="s">
        <v>440</v>
      </c>
      <c r="C72">
        <v>8279</v>
      </c>
      <c r="D72">
        <v>10498000</v>
      </c>
      <c r="E72" s="27">
        <v>821300</v>
      </c>
      <c r="F72" s="28">
        <f aca="true" t="shared" si="14" ref="F72:F135">(C72*D72)/E72</f>
        <v>105823.62352368196</v>
      </c>
      <c r="G72" s="29">
        <f t="shared" si="10"/>
        <v>0.004718443885732958</v>
      </c>
      <c r="H72" s="30">
        <f aca="true" t="shared" si="15" ref="H72:H135">D72/E72</f>
        <v>12.782174601241934</v>
      </c>
      <c r="I72" s="30">
        <f aca="true" t="shared" si="16" ref="I72:I135">(H72-10)*C72</f>
        <v>23033.62352368197</v>
      </c>
      <c r="J72" s="30">
        <f aca="true" t="shared" si="17" ref="J72:J135">IF(I72&gt;0,I72,0)</f>
        <v>23033.62352368197</v>
      </c>
      <c r="K72" s="30">
        <f t="shared" si="11"/>
        <v>0.002502810385228226</v>
      </c>
      <c r="L72" s="36">
        <f t="shared" si="12"/>
        <v>643360.9656831091</v>
      </c>
      <c r="M72" s="37">
        <f t="shared" si="13"/>
        <v>95325.94071600317</v>
      </c>
      <c r="N72" s="38">
        <f t="shared" si="9"/>
        <v>738686.9063991123</v>
      </c>
      <c r="P72" s="35"/>
    </row>
    <row r="73" spans="1:16" s="14" customFormat="1" ht="14.25">
      <c r="A73" s="24" t="s">
        <v>487</v>
      </c>
      <c r="B73" s="25" t="s">
        <v>220</v>
      </c>
      <c r="C73">
        <v>146</v>
      </c>
      <c r="D73" s="103">
        <v>331188</v>
      </c>
      <c r="E73" s="27">
        <v>34750</v>
      </c>
      <c r="F73" s="28">
        <f t="shared" si="14"/>
        <v>1391.4661294964028</v>
      </c>
      <c r="G73" s="29">
        <f t="shared" si="10"/>
        <v>6.204243090823211E-05</v>
      </c>
      <c r="H73" s="30">
        <f t="shared" si="15"/>
        <v>9.530589928057553</v>
      </c>
      <c r="I73" s="30">
        <f t="shared" si="16"/>
        <v>-68.5338705035972</v>
      </c>
      <c r="J73" s="30">
        <f t="shared" si="17"/>
        <v>0</v>
      </c>
      <c r="K73" s="30">
        <f t="shared" si="11"/>
        <v>0</v>
      </c>
      <c r="L73" s="36">
        <f t="shared" si="12"/>
        <v>8459.500468605727</v>
      </c>
      <c r="M73" s="37">
        <f t="shared" si="13"/>
        <v>0</v>
      </c>
      <c r="N73" s="38">
        <f t="shared" si="9"/>
        <v>8459.500468605727</v>
      </c>
      <c r="P73" s="35"/>
    </row>
    <row r="74" spans="1:16" s="14" customFormat="1" ht="12.75">
      <c r="A74" s="24" t="s">
        <v>493</v>
      </c>
      <c r="B74" s="25" t="s">
        <v>400</v>
      </c>
      <c r="C74">
        <v>2939</v>
      </c>
      <c r="D74">
        <v>3746917.35</v>
      </c>
      <c r="E74" s="27">
        <v>165200</v>
      </c>
      <c r="F74" s="28">
        <f t="shared" si="14"/>
        <v>66659.74631749395</v>
      </c>
      <c r="G74" s="29">
        <f t="shared" si="10"/>
        <v>0.002972212271354529</v>
      </c>
      <c r="H74" s="30">
        <f t="shared" si="15"/>
        <v>22.68109776029056</v>
      </c>
      <c r="I74" s="30">
        <f t="shared" si="16"/>
        <v>37269.746317493955</v>
      </c>
      <c r="J74" s="30">
        <f t="shared" si="17"/>
        <v>37269.746317493955</v>
      </c>
      <c r="K74" s="30">
        <f t="shared" si="11"/>
        <v>0.0040496931818973505</v>
      </c>
      <c r="L74" s="36">
        <f t="shared" si="12"/>
        <v>405261.8624745597</v>
      </c>
      <c r="M74" s="37">
        <f t="shared" si="13"/>
        <v>154242.93204710624</v>
      </c>
      <c r="N74" s="38">
        <f t="shared" si="9"/>
        <v>559504.7945216659</v>
      </c>
      <c r="P74" s="35"/>
    </row>
    <row r="75" spans="1:16" s="14" customFormat="1" ht="12.75">
      <c r="A75" s="24" t="s">
        <v>491</v>
      </c>
      <c r="B75" s="25" t="s">
        <v>342</v>
      </c>
      <c r="C75">
        <v>433</v>
      </c>
      <c r="D75">
        <v>398861.52</v>
      </c>
      <c r="E75" s="27">
        <v>24900</v>
      </c>
      <c r="F75" s="28">
        <f t="shared" si="14"/>
        <v>6936.025628915662</v>
      </c>
      <c r="G75" s="29">
        <f t="shared" si="10"/>
        <v>0.00030926221036761475</v>
      </c>
      <c r="H75" s="30">
        <f t="shared" si="15"/>
        <v>16.018534939759036</v>
      </c>
      <c r="I75" s="30">
        <f t="shared" si="16"/>
        <v>2606.0256289156623</v>
      </c>
      <c r="J75" s="30">
        <f t="shared" si="17"/>
        <v>2606.0256289156623</v>
      </c>
      <c r="K75" s="30">
        <f t="shared" si="11"/>
        <v>0.00028316812600132405</v>
      </c>
      <c r="L75" s="36">
        <f t="shared" si="12"/>
        <v>42167.97722507918</v>
      </c>
      <c r="M75" s="37">
        <f t="shared" si="13"/>
        <v>10785.18298916299</v>
      </c>
      <c r="N75" s="38">
        <f t="shared" si="9"/>
        <v>52953.16021424217</v>
      </c>
      <c r="P75" s="35"/>
    </row>
    <row r="76" spans="1:16" s="14" customFormat="1" ht="12.75">
      <c r="A76" s="24" t="s">
        <v>485</v>
      </c>
      <c r="B76" s="25" t="s">
        <v>184</v>
      </c>
      <c r="C76">
        <v>4707</v>
      </c>
      <c r="D76">
        <v>18445440.28</v>
      </c>
      <c r="E76" s="27">
        <v>1295000</v>
      </c>
      <c r="F76" s="28">
        <f t="shared" si="14"/>
        <v>67044.54625325097</v>
      </c>
      <c r="G76" s="29">
        <f t="shared" si="10"/>
        <v>0.0029893696587473054</v>
      </c>
      <c r="H76" s="30">
        <f t="shared" si="15"/>
        <v>14.24358322779923</v>
      </c>
      <c r="I76" s="30">
        <f t="shared" si="16"/>
        <v>19974.546253250974</v>
      </c>
      <c r="J76" s="30">
        <f t="shared" si="17"/>
        <v>19974.546253250974</v>
      </c>
      <c r="K76" s="30">
        <f t="shared" si="11"/>
        <v>0.002170414123138654</v>
      </c>
      <c r="L76" s="36">
        <f t="shared" si="12"/>
        <v>407601.2763976525</v>
      </c>
      <c r="M76" s="37">
        <f t="shared" si="13"/>
        <v>82665.77813989087</v>
      </c>
      <c r="N76" s="38">
        <f t="shared" si="9"/>
        <v>490267.0545375434</v>
      </c>
      <c r="P76" s="35"/>
    </row>
    <row r="77" spans="1:16" s="14" customFormat="1" ht="12.75">
      <c r="A77" s="24" t="s">
        <v>491</v>
      </c>
      <c r="B77" s="25" t="s">
        <v>343</v>
      </c>
      <c r="C77">
        <v>2231</v>
      </c>
      <c r="D77">
        <v>1606242.96</v>
      </c>
      <c r="E77" s="27">
        <v>119700</v>
      </c>
      <c r="F77" s="28">
        <f t="shared" si="14"/>
        <v>29937.57764210526</v>
      </c>
      <c r="G77" s="29">
        <f t="shared" si="10"/>
        <v>0.0013348510991729116</v>
      </c>
      <c r="H77" s="30">
        <f t="shared" si="15"/>
        <v>13.418905263157894</v>
      </c>
      <c r="I77" s="30">
        <f t="shared" si="16"/>
        <v>7627.577642105262</v>
      </c>
      <c r="J77" s="30">
        <f t="shared" si="17"/>
        <v>7627.577642105262</v>
      </c>
      <c r="K77" s="30">
        <f t="shared" si="11"/>
        <v>0.0008288049215169268</v>
      </c>
      <c r="L77" s="36">
        <f t="shared" si="12"/>
        <v>182007.2704061925</v>
      </c>
      <c r="M77" s="37">
        <f t="shared" si="13"/>
        <v>31567.157176571243</v>
      </c>
      <c r="N77" s="38">
        <f t="shared" si="9"/>
        <v>213574.42758276372</v>
      </c>
      <c r="P77" s="35"/>
    </row>
    <row r="78" spans="1:16" s="14" customFormat="1" ht="14.25">
      <c r="A78" s="24" t="s">
        <v>487</v>
      </c>
      <c r="B78" s="25" t="s">
        <v>221</v>
      </c>
      <c r="C78">
        <v>910</v>
      </c>
      <c r="D78" s="103">
        <v>1084493.44</v>
      </c>
      <c r="E78" s="27">
        <v>64050</v>
      </c>
      <c r="F78" s="28">
        <f t="shared" si="14"/>
        <v>15408.103519125683</v>
      </c>
      <c r="G78" s="29">
        <f t="shared" si="10"/>
        <v>0.0006870136309808859</v>
      </c>
      <c r="H78" s="30">
        <f t="shared" si="15"/>
        <v>16.9319818891491</v>
      </c>
      <c r="I78" s="30">
        <f t="shared" si="16"/>
        <v>6308.103519125681</v>
      </c>
      <c r="J78" s="30">
        <f t="shared" si="17"/>
        <v>6308.103519125681</v>
      </c>
      <c r="K78" s="30">
        <f t="shared" si="11"/>
        <v>0.0006854321892745224</v>
      </c>
      <c r="L78" s="36">
        <f t="shared" si="12"/>
        <v>93674.4748415425</v>
      </c>
      <c r="M78" s="37">
        <f t="shared" si="13"/>
        <v>26106.43963492473</v>
      </c>
      <c r="N78" s="38">
        <f t="shared" si="9"/>
        <v>119780.91447646722</v>
      </c>
      <c r="P78" s="35"/>
    </row>
    <row r="79" spans="1:16" s="14" customFormat="1" ht="12.75">
      <c r="A79" s="24" t="s">
        <v>481</v>
      </c>
      <c r="B79" s="25" t="s">
        <v>76</v>
      </c>
      <c r="C79">
        <v>9120</v>
      </c>
      <c r="D79">
        <v>30473926</v>
      </c>
      <c r="E79" s="27">
        <v>2125200</v>
      </c>
      <c r="F79" s="28">
        <f t="shared" si="14"/>
        <v>130774.61185770751</v>
      </c>
      <c r="G79" s="29">
        <f t="shared" si="10"/>
        <v>0.005830953875729007</v>
      </c>
      <c r="H79" s="30">
        <f t="shared" si="15"/>
        <v>14.339321475625823</v>
      </c>
      <c r="I79" s="30">
        <f t="shared" si="16"/>
        <v>39574.61185770751</v>
      </c>
      <c r="J79" s="30">
        <f t="shared" si="17"/>
        <v>39574.61185770751</v>
      </c>
      <c r="K79" s="30">
        <f t="shared" si="11"/>
        <v>0.004300137555300872</v>
      </c>
      <c r="L79" s="36">
        <f t="shared" si="12"/>
        <v>795051.9720464881</v>
      </c>
      <c r="M79" s="37">
        <f t="shared" si="13"/>
        <v>163781.74714577527</v>
      </c>
      <c r="N79" s="38">
        <f t="shared" si="9"/>
        <v>958833.7191922633</v>
      </c>
      <c r="P79" s="35"/>
    </row>
    <row r="80" spans="1:16" s="14" customFormat="1" ht="12.75">
      <c r="A80" s="24" t="s">
        <v>491</v>
      </c>
      <c r="B80" s="25" t="s">
        <v>344</v>
      </c>
      <c r="C80">
        <v>60</v>
      </c>
      <c r="D80">
        <v>283361.24</v>
      </c>
      <c r="E80" s="27">
        <v>37500</v>
      </c>
      <c r="F80" s="28">
        <f t="shared" si="14"/>
        <v>453.37798399999997</v>
      </c>
      <c r="G80" s="29">
        <f t="shared" si="10"/>
        <v>2.0215132550739016E-05</v>
      </c>
      <c r="H80" s="30">
        <f t="shared" si="15"/>
        <v>7.556299733333333</v>
      </c>
      <c r="I80" s="30">
        <f t="shared" si="16"/>
        <v>-146.62201600000003</v>
      </c>
      <c r="J80" s="30">
        <f t="shared" si="17"/>
        <v>0</v>
      </c>
      <c r="K80" s="30">
        <f t="shared" si="11"/>
        <v>0</v>
      </c>
      <c r="L80" s="36">
        <f t="shared" si="12"/>
        <v>2756.338215355342</v>
      </c>
      <c r="M80" s="37">
        <f t="shared" si="13"/>
        <v>0</v>
      </c>
      <c r="N80" s="38">
        <f t="shared" si="9"/>
        <v>2756.338215355342</v>
      </c>
      <c r="P80" s="35"/>
    </row>
    <row r="81" spans="1:16" s="14" customFormat="1" ht="12.75">
      <c r="A81" s="39" t="s">
        <v>480</v>
      </c>
      <c r="B81" s="25" t="s">
        <v>19</v>
      </c>
      <c r="C81">
        <v>7619</v>
      </c>
      <c r="D81">
        <v>8540595.69</v>
      </c>
      <c r="E81" s="27">
        <v>370800</v>
      </c>
      <c r="F81" s="28">
        <f t="shared" si="14"/>
        <v>175487.59051270224</v>
      </c>
      <c r="G81" s="29">
        <f t="shared" si="10"/>
        <v>0.007824607785154576</v>
      </c>
      <c r="H81" s="30">
        <f t="shared" si="15"/>
        <v>23.032890210355987</v>
      </c>
      <c r="I81" s="30">
        <f t="shared" si="16"/>
        <v>99297.59051270227</v>
      </c>
      <c r="J81" s="30">
        <f t="shared" si="17"/>
        <v>99297.59051270227</v>
      </c>
      <c r="K81" s="30">
        <f t="shared" si="11"/>
        <v>0.010789576399380347</v>
      </c>
      <c r="L81" s="36">
        <f t="shared" si="12"/>
        <v>1066887.1650609104</v>
      </c>
      <c r="M81" s="37">
        <f t="shared" si="13"/>
        <v>410948.6384859829</v>
      </c>
      <c r="N81" s="38">
        <f t="shared" si="9"/>
        <v>1477835.8035468934</v>
      </c>
      <c r="P81" s="35"/>
    </row>
    <row r="82" spans="1:16" s="14" customFormat="1" ht="12.75">
      <c r="A82" s="24" t="s">
        <v>488</v>
      </c>
      <c r="B82" s="25" t="s">
        <v>258</v>
      </c>
      <c r="C82">
        <v>2875</v>
      </c>
      <c r="D82">
        <v>2419269.37</v>
      </c>
      <c r="E82" s="27">
        <v>182050</v>
      </c>
      <c r="F82" s="28">
        <f t="shared" si="14"/>
        <v>38205.98428316397</v>
      </c>
      <c r="G82" s="29">
        <f t="shared" si="10"/>
        <v>0.0017035212643135562</v>
      </c>
      <c r="H82" s="30">
        <f t="shared" si="15"/>
        <v>13.289038011535293</v>
      </c>
      <c r="I82" s="30">
        <f t="shared" si="16"/>
        <v>9455.984283163969</v>
      </c>
      <c r="J82" s="30">
        <f t="shared" si="17"/>
        <v>9455.984283163969</v>
      </c>
      <c r="K82" s="30">
        <f t="shared" si="11"/>
        <v>0.0010274777497394174</v>
      </c>
      <c r="L82" s="36">
        <f t="shared" si="12"/>
        <v>232275.53664129935</v>
      </c>
      <c r="M82" s="37">
        <f t="shared" si="13"/>
        <v>39134.120441865045</v>
      </c>
      <c r="N82" s="38">
        <f t="shared" si="9"/>
        <v>271409.6570831644</v>
      </c>
      <c r="P82" s="35"/>
    </row>
    <row r="83" spans="1:16" s="14" customFormat="1" ht="12.75">
      <c r="A83" s="24" t="s">
        <v>482</v>
      </c>
      <c r="B83" s="25" t="s">
        <v>99</v>
      </c>
      <c r="C83">
        <v>783</v>
      </c>
      <c r="D83">
        <v>3474325</v>
      </c>
      <c r="E83" s="27">
        <v>622550</v>
      </c>
      <c r="F83" s="28">
        <f t="shared" si="14"/>
        <v>4369.7638342301825</v>
      </c>
      <c r="G83" s="29">
        <f t="shared" si="10"/>
        <v>0.00019483821059204477</v>
      </c>
      <c r="H83" s="30">
        <f t="shared" si="15"/>
        <v>5.580796723154767</v>
      </c>
      <c r="I83" s="30">
        <f t="shared" si="16"/>
        <v>-3460.236165769818</v>
      </c>
      <c r="J83" s="30">
        <f t="shared" si="17"/>
        <v>0</v>
      </c>
      <c r="K83" s="30">
        <f t="shared" si="11"/>
        <v>0</v>
      </c>
      <c r="L83" s="36">
        <f t="shared" si="12"/>
        <v>26566.237165072267</v>
      </c>
      <c r="M83" s="37">
        <f t="shared" si="13"/>
        <v>0</v>
      </c>
      <c r="N83" s="38">
        <f t="shared" si="9"/>
        <v>26566.237165072267</v>
      </c>
      <c r="P83" s="35"/>
    </row>
    <row r="84" spans="1:16" s="14" customFormat="1" ht="12.75">
      <c r="A84" s="24" t="s">
        <v>488</v>
      </c>
      <c r="B84" s="25" t="s">
        <v>259</v>
      </c>
      <c r="C84">
        <v>155</v>
      </c>
      <c r="D84">
        <v>397523.72</v>
      </c>
      <c r="E84" s="27">
        <v>24050</v>
      </c>
      <c r="F84" s="28">
        <f t="shared" si="14"/>
        <v>2562.003185031185</v>
      </c>
      <c r="G84" s="29">
        <f t="shared" si="10"/>
        <v>0.00011423411768671357</v>
      </c>
      <c r="H84" s="30">
        <f t="shared" si="15"/>
        <v>16.529052806652807</v>
      </c>
      <c r="I84" s="30">
        <f t="shared" si="16"/>
        <v>1012.003185031185</v>
      </c>
      <c r="J84" s="30">
        <f t="shared" si="17"/>
        <v>1012.003185031185</v>
      </c>
      <c r="K84" s="30">
        <f t="shared" si="11"/>
        <v>0.00010996324910737319</v>
      </c>
      <c r="L84" s="36">
        <f t="shared" si="12"/>
        <v>15575.849591239876</v>
      </c>
      <c r="M84" s="37">
        <f t="shared" si="13"/>
        <v>4188.231848172023</v>
      </c>
      <c r="N84" s="38">
        <f t="shared" si="9"/>
        <v>19764.0814394119</v>
      </c>
      <c r="P84" s="35"/>
    </row>
    <row r="85" spans="1:16" s="14" customFormat="1" ht="12.75">
      <c r="A85" s="24" t="s">
        <v>482</v>
      </c>
      <c r="B85" s="25" t="s">
        <v>100</v>
      </c>
      <c r="C85">
        <v>550</v>
      </c>
      <c r="D85">
        <v>1053268.72</v>
      </c>
      <c r="E85" s="27">
        <v>82850</v>
      </c>
      <c r="F85" s="28">
        <f t="shared" si="14"/>
        <v>6992.127893783947</v>
      </c>
      <c r="G85" s="29">
        <f t="shared" si="10"/>
        <v>0.0003117636876354413</v>
      </c>
      <c r="H85" s="30">
        <f t="shared" si="15"/>
        <v>12.712959806879903</v>
      </c>
      <c r="I85" s="30">
        <f t="shared" si="16"/>
        <v>1492.1278937839465</v>
      </c>
      <c r="J85" s="30">
        <f t="shared" si="17"/>
        <v>1492.1278937839465</v>
      </c>
      <c r="K85" s="30">
        <f t="shared" si="11"/>
        <v>0.00016213311747548313</v>
      </c>
      <c r="L85" s="36">
        <f t="shared" si="12"/>
        <v>42509.05425590483</v>
      </c>
      <c r="M85" s="37">
        <f t="shared" si="13"/>
        <v>6175.2548398345125</v>
      </c>
      <c r="N85" s="38">
        <f t="shared" si="9"/>
        <v>48684.30909573934</v>
      </c>
      <c r="P85" s="35"/>
    </row>
    <row r="86" spans="1:16" s="14" customFormat="1" ht="12.75">
      <c r="A86" s="39" t="s">
        <v>480</v>
      </c>
      <c r="B86" s="25" t="s">
        <v>20</v>
      </c>
      <c r="C86">
        <v>204</v>
      </c>
      <c r="D86">
        <v>279920.82</v>
      </c>
      <c r="E86" s="27">
        <v>10900</v>
      </c>
      <c r="F86" s="28">
        <f t="shared" si="14"/>
        <v>5238.885071559633</v>
      </c>
      <c r="G86" s="29">
        <f t="shared" si="10"/>
        <v>0.00023359042537818915</v>
      </c>
      <c r="H86" s="30">
        <f t="shared" si="15"/>
        <v>25.68080917431193</v>
      </c>
      <c r="I86" s="30">
        <f t="shared" si="16"/>
        <v>3198.8850715596336</v>
      </c>
      <c r="J86" s="30">
        <f t="shared" si="17"/>
        <v>3198.8850715596336</v>
      </c>
      <c r="K86" s="30">
        <f t="shared" si="11"/>
        <v>0.0003475876372651236</v>
      </c>
      <c r="L86" s="36">
        <f t="shared" si="12"/>
        <v>31850.111029199034</v>
      </c>
      <c r="M86" s="37">
        <f t="shared" si="13"/>
        <v>13238.76498959363</v>
      </c>
      <c r="N86" s="38">
        <f t="shared" si="9"/>
        <v>45088.87601879267</v>
      </c>
      <c r="P86" s="35"/>
    </row>
    <row r="87" spans="1:16" s="14" customFormat="1" ht="12.75">
      <c r="A87" s="24" t="s">
        <v>481</v>
      </c>
      <c r="B87" s="25" t="s">
        <v>77</v>
      </c>
      <c r="C87">
        <v>3918</v>
      </c>
      <c r="D87">
        <v>8960802</v>
      </c>
      <c r="E87" s="27">
        <v>680050</v>
      </c>
      <c r="F87" s="28">
        <f t="shared" si="14"/>
        <v>51626.23665318727</v>
      </c>
      <c r="G87" s="29">
        <f t="shared" si="10"/>
        <v>0.0023019009609430035</v>
      </c>
      <c r="H87" s="30">
        <f t="shared" si="15"/>
        <v>13.176681126387766</v>
      </c>
      <c r="I87" s="30">
        <f t="shared" si="16"/>
        <v>12446.236653187269</v>
      </c>
      <c r="J87" s="30">
        <f t="shared" si="17"/>
        <v>12446.236653187269</v>
      </c>
      <c r="K87" s="30">
        <f t="shared" si="11"/>
        <v>0.001352395567313927</v>
      </c>
      <c r="L87" s="36">
        <f t="shared" si="12"/>
        <v>313864.7530846111</v>
      </c>
      <c r="M87" s="37">
        <f t="shared" si="13"/>
        <v>51509.447313803226</v>
      </c>
      <c r="N87" s="38">
        <f t="shared" si="9"/>
        <v>365374.20039841434</v>
      </c>
      <c r="P87" s="35"/>
    </row>
    <row r="88" spans="1:16" s="14" customFormat="1" ht="12.75">
      <c r="A88" s="24" t="s">
        <v>483</v>
      </c>
      <c r="B88" s="25" t="s">
        <v>124</v>
      </c>
      <c r="C88">
        <v>1051</v>
      </c>
      <c r="D88">
        <v>2958763.98</v>
      </c>
      <c r="E88" s="27">
        <v>263100</v>
      </c>
      <c r="F88" s="28">
        <f t="shared" si="14"/>
        <v>11819.311831927023</v>
      </c>
      <c r="G88" s="29">
        <f t="shared" si="10"/>
        <v>0.0005269972600630797</v>
      </c>
      <c r="H88" s="30">
        <f t="shared" si="15"/>
        <v>11.245777194982896</v>
      </c>
      <c r="I88" s="30">
        <f t="shared" si="16"/>
        <v>1309.3118319270236</v>
      </c>
      <c r="J88" s="30">
        <f t="shared" si="17"/>
        <v>1309.3118319270236</v>
      </c>
      <c r="K88" s="30">
        <f t="shared" si="11"/>
        <v>0.00014226850790888154</v>
      </c>
      <c r="L88" s="36">
        <f t="shared" si="12"/>
        <v>71856.20394293785</v>
      </c>
      <c r="M88" s="37">
        <f t="shared" si="13"/>
        <v>5418.66033109</v>
      </c>
      <c r="N88" s="38">
        <f t="shared" si="9"/>
        <v>77274.86427402784</v>
      </c>
      <c r="P88" s="35"/>
    </row>
    <row r="89" spans="1:16" s="14" customFormat="1" ht="12.75">
      <c r="A89" s="39" t="s">
        <v>480</v>
      </c>
      <c r="B89" s="25" t="s">
        <v>21</v>
      </c>
      <c r="C89">
        <v>395</v>
      </c>
      <c r="D89">
        <v>345936.45</v>
      </c>
      <c r="E89" s="27">
        <v>26800</v>
      </c>
      <c r="F89" s="28">
        <f t="shared" si="14"/>
        <v>5098.690214552239</v>
      </c>
      <c r="G89" s="29">
        <f t="shared" si="10"/>
        <v>0.0002273394433778449</v>
      </c>
      <c r="H89" s="30">
        <f t="shared" si="15"/>
        <v>12.908076492537313</v>
      </c>
      <c r="I89" s="30">
        <f t="shared" si="16"/>
        <v>1148.6902145522388</v>
      </c>
      <c r="J89" s="30">
        <f t="shared" si="17"/>
        <v>1148.6902145522388</v>
      </c>
      <c r="K89" s="30">
        <f t="shared" si="11"/>
        <v>0.00012481552437615837</v>
      </c>
      <c r="L89" s="36">
        <f t="shared" si="12"/>
        <v>30997.78812071445</v>
      </c>
      <c r="M89" s="37">
        <f t="shared" si="13"/>
        <v>4753.918773608394</v>
      </c>
      <c r="N89" s="38">
        <f t="shared" si="9"/>
        <v>35751.706894322844</v>
      </c>
      <c r="P89" s="35"/>
    </row>
    <row r="90" spans="1:16" s="14" customFormat="1" ht="12.75">
      <c r="A90" s="39" t="s">
        <v>480</v>
      </c>
      <c r="B90" s="25" t="s">
        <v>22</v>
      </c>
      <c r="C90">
        <v>287</v>
      </c>
      <c r="D90">
        <v>295178.56</v>
      </c>
      <c r="E90" s="27">
        <v>17850</v>
      </c>
      <c r="F90" s="28">
        <f t="shared" si="14"/>
        <v>4746.008219607843</v>
      </c>
      <c r="G90" s="29">
        <f t="shared" si="10"/>
        <v>0.00021161412470851128</v>
      </c>
      <c r="H90" s="30">
        <f t="shared" si="15"/>
        <v>16.536614005602242</v>
      </c>
      <c r="I90" s="30">
        <f t="shared" si="16"/>
        <v>1876.0082196078436</v>
      </c>
      <c r="J90" s="30">
        <f t="shared" si="17"/>
        <v>1876.0082196078436</v>
      </c>
      <c r="K90" s="30">
        <f t="shared" si="11"/>
        <v>0.0002038451679120556</v>
      </c>
      <c r="L90" s="36">
        <f t="shared" si="12"/>
        <v>28853.637114623692</v>
      </c>
      <c r="M90" s="37">
        <f t="shared" si="13"/>
        <v>7763.965063560492</v>
      </c>
      <c r="N90" s="38">
        <f t="shared" si="9"/>
        <v>36617.602178184185</v>
      </c>
      <c r="P90" s="35"/>
    </row>
    <row r="91" spans="1:16" s="14" customFormat="1" ht="12.75">
      <c r="A91" s="39" t="s">
        <v>480</v>
      </c>
      <c r="B91" s="25" t="s">
        <v>23</v>
      </c>
      <c r="C91">
        <v>462</v>
      </c>
      <c r="D91">
        <v>422870.08</v>
      </c>
      <c r="E91" s="27">
        <v>31950</v>
      </c>
      <c r="F91" s="28">
        <f t="shared" si="14"/>
        <v>6114.741062910798</v>
      </c>
      <c r="G91" s="29">
        <f t="shared" si="10"/>
        <v>0.00027264292811401394</v>
      </c>
      <c r="H91" s="30">
        <f t="shared" si="15"/>
        <v>13.23537026604069</v>
      </c>
      <c r="I91" s="30">
        <f t="shared" si="16"/>
        <v>1494.7410629107985</v>
      </c>
      <c r="J91" s="30">
        <f t="shared" si="17"/>
        <v>1494.7410629107985</v>
      </c>
      <c r="K91" s="30">
        <f t="shared" si="11"/>
        <v>0.0001624170618067916</v>
      </c>
      <c r="L91" s="36">
        <f t="shared" si="12"/>
        <v>37174.92922793441</v>
      </c>
      <c r="M91" s="37">
        <f t="shared" si="13"/>
        <v>6186.069586589883</v>
      </c>
      <c r="N91" s="38">
        <f t="shared" si="9"/>
        <v>43360.99881452429</v>
      </c>
      <c r="P91" s="35"/>
    </row>
    <row r="92" spans="1:16" s="14" customFormat="1" ht="12.75">
      <c r="A92" s="24" t="s">
        <v>488</v>
      </c>
      <c r="B92" s="25" t="s">
        <v>260</v>
      </c>
      <c r="C92">
        <v>1632</v>
      </c>
      <c r="D92">
        <v>1004681.55</v>
      </c>
      <c r="E92" s="27">
        <v>67800</v>
      </c>
      <c r="F92" s="28">
        <f t="shared" si="14"/>
        <v>24183.485097345136</v>
      </c>
      <c r="G92" s="29">
        <f t="shared" si="10"/>
        <v>0.0010782886995713793</v>
      </c>
      <c r="H92" s="30">
        <f t="shared" si="15"/>
        <v>14.818311946902655</v>
      </c>
      <c r="I92" s="30">
        <f t="shared" si="16"/>
        <v>7863.485097345134</v>
      </c>
      <c r="J92" s="30">
        <f t="shared" si="17"/>
        <v>7863.485097345134</v>
      </c>
      <c r="K92" s="30">
        <f t="shared" si="11"/>
        <v>0.000854438388536133</v>
      </c>
      <c r="L92" s="36">
        <f t="shared" si="12"/>
        <v>147024.92513242285</v>
      </c>
      <c r="M92" s="37">
        <f t="shared" si="13"/>
        <v>32543.473389673276</v>
      </c>
      <c r="N92" s="38">
        <f t="shared" si="9"/>
        <v>179568.39852209613</v>
      </c>
      <c r="P92" s="35"/>
    </row>
    <row r="93" spans="1:16" s="14" customFormat="1" ht="12.75">
      <c r="A93" s="24" t="s">
        <v>493</v>
      </c>
      <c r="B93" s="25" t="s">
        <v>401</v>
      </c>
      <c r="C93">
        <v>315</v>
      </c>
      <c r="D93">
        <v>719981.55</v>
      </c>
      <c r="E93" s="27">
        <v>28800</v>
      </c>
      <c r="F93" s="28">
        <f t="shared" si="14"/>
        <v>7874.798203125</v>
      </c>
      <c r="G93" s="29">
        <f t="shared" si="10"/>
        <v>0.0003511200259042427</v>
      </c>
      <c r="H93" s="30">
        <f t="shared" si="15"/>
        <v>24.999359375</v>
      </c>
      <c r="I93" s="30">
        <f t="shared" si="16"/>
        <v>4724.798203125</v>
      </c>
      <c r="J93" s="30">
        <f t="shared" si="17"/>
        <v>4724.798203125</v>
      </c>
      <c r="K93" s="30">
        <f t="shared" si="11"/>
        <v>0.0005133918247266124</v>
      </c>
      <c r="L93" s="36">
        <f t="shared" si="12"/>
        <v>47875.30050308976</v>
      </c>
      <c r="M93" s="37">
        <f t="shared" si="13"/>
        <v>19553.84192778433</v>
      </c>
      <c r="N93" s="38">
        <f t="shared" si="9"/>
        <v>67429.1424308741</v>
      </c>
      <c r="P93" s="35"/>
    </row>
    <row r="94" spans="1:16" s="14" customFormat="1" ht="12.75">
      <c r="A94" s="24" t="s">
        <v>481</v>
      </c>
      <c r="B94" s="40" t="s">
        <v>475</v>
      </c>
      <c r="C94">
        <v>352</v>
      </c>
      <c r="D94">
        <v>2890844</v>
      </c>
      <c r="E94" s="27">
        <v>218150</v>
      </c>
      <c r="F94" s="28">
        <f t="shared" si="14"/>
        <v>4664.575237222095</v>
      </c>
      <c r="G94" s="29">
        <f t="shared" si="10"/>
        <v>0.00020798320615704962</v>
      </c>
      <c r="H94" s="30">
        <f t="shared" si="15"/>
        <v>13.25163419665368</v>
      </c>
      <c r="I94" s="30">
        <f t="shared" si="16"/>
        <v>1144.575237222095</v>
      </c>
      <c r="J94" s="30">
        <f t="shared" si="17"/>
        <v>1144.575237222095</v>
      </c>
      <c r="K94" s="30">
        <f t="shared" si="11"/>
        <v>0.0001243683950746712</v>
      </c>
      <c r="L94" s="36">
        <f t="shared" si="12"/>
        <v>28358.560491449607</v>
      </c>
      <c r="M94" s="37">
        <f t="shared" si="13"/>
        <v>4736.888709510244</v>
      </c>
      <c r="N94" s="38">
        <f t="shared" si="9"/>
        <v>33095.44920095985</v>
      </c>
      <c r="P94" s="35"/>
    </row>
    <row r="95" spans="1:16" s="14" customFormat="1" ht="12.75">
      <c r="A95" s="24" t="s">
        <v>484</v>
      </c>
      <c r="B95" s="25" t="s">
        <v>158</v>
      </c>
      <c r="C95">
        <v>2715</v>
      </c>
      <c r="D95">
        <v>2981213</v>
      </c>
      <c r="E95" s="27">
        <v>172800</v>
      </c>
      <c r="F95" s="28">
        <f t="shared" si="14"/>
        <v>46840.23897569445</v>
      </c>
      <c r="G95" s="29">
        <f t="shared" si="10"/>
        <v>0.002088503793783589</v>
      </c>
      <c r="H95" s="30">
        <f t="shared" si="15"/>
        <v>17.252390046296295</v>
      </c>
      <c r="I95" s="30">
        <f t="shared" si="16"/>
        <v>19690.23897569444</v>
      </c>
      <c r="J95" s="30">
        <f t="shared" si="17"/>
        <v>19690.23897569444</v>
      </c>
      <c r="K95" s="30">
        <f t="shared" si="11"/>
        <v>0.0021395215800642715</v>
      </c>
      <c r="L95" s="36">
        <f t="shared" si="12"/>
        <v>284767.9977003104</v>
      </c>
      <c r="M95" s="37">
        <f t="shared" si="13"/>
        <v>81489.15655199274</v>
      </c>
      <c r="N95" s="38">
        <f t="shared" si="9"/>
        <v>366257.1542523032</v>
      </c>
      <c r="P95" s="35"/>
    </row>
    <row r="96" spans="1:16" s="14" customFormat="1" ht="12.75">
      <c r="A96" s="24" t="s">
        <v>493</v>
      </c>
      <c r="B96" s="25" t="s">
        <v>402</v>
      </c>
      <c r="C96">
        <v>1181</v>
      </c>
      <c r="D96">
        <v>1458904.2</v>
      </c>
      <c r="E96" s="27">
        <v>90900</v>
      </c>
      <c r="F96" s="28">
        <f t="shared" si="14"/>
        <v>18954.51991419142</v>
      </c>
      <c r="G96" s="29">
        <f t="shared" si="10"/>
        <v>0.0008451405803176405</v>
      </c>
      <c r="H96" s="30">
        <f t="shared" si="15"/>
        <v>16.049551155115513</v>
      </c>
      <c r="I96" s="30">
        <f t="shared" si="16"/>
        <v>7144.51991419142</v>
      </c>
      <c r="J96" s="30">
        <f t="shared" si="17"/>
        <v>7144.51991419142</v>
      </c>
      <c r="K96" s="30">
        <f t="shared" si="11"/>
        <v>0.0007763163542342115</v>
      </c>
      <c r="L96" s="36">
        <f t="shared" si="12"/>
        <v>115235.12265033071</v>
      </c>
      <c r="M96" s="37">
        <f t="shared" si="13"/>
        <v>29567.995720876785</v>
      </c>
      <c r="N96" s="38">
        <f t="shared" si="9"/>
        <v>144803.1183712075</v>
      </c>
      <c r="P96" s="35"/>
    </row>
    <row r="97" spans="1:16" s="14" customFormat="1" ht="12.75">
      <c r="A97" s="24" t="s">
        <v>488</v>
      </c>
      <c r="B97" s="25" t="s">
        <v>261</v>
      </c>
      <c r="C97">
        <v>543</v>
      </c>
      <c r="D97">
        <v>969695.28</v>
      </c>
      <c r="E97" s="27">
        <v>110600</v>
      </c>
      <c r="F97" s="28">
        <f t="shared" si="14"/>
        <v>4760.800515732369</v>
      </c>
      <c r="G97" s="29">
        <f t="shared" si="10"/>
        <v>0.00021227368083483409</v>
      </c>
      <c r="H97" s="30">
        <f t="shared" si="15"/>
        <v>8.76758842676311</v>
      </c>
      <c r="I97" s="30">
        <f t="shared" si="16"/>
        <v>-669.1994842676312</v>
      </c>
      <c r="J97" s="30">
        <f t="shared" si="17"/>
        <v>0</v>
      </c>
      <c r="K97" s="30">
        <f t="shared" si="11"/>
        <v>0</v>
      </c>
      <c r="L97" s="36">
        <f t="shared" si="12"/>
        <v>28943.56775206039</v>
      </c>
      <c r="M97" s="37">
        <f t="shared" si="13"/>
        <v>0</v>
      </c>
      <c r="N97" s="38">
        <f t="shared" si="9"/>
        <v>28943.56775206039</v>
      </c>
      <c r="P97" s="35"/>
    </row>
    <row r="98" spans="1:16" s="14" customFormat="1" ht="12.75">
      <c r="A98" s="24" t="s">
        <v>482</v>
      </c>
      <c r="B98" s="25" t="s">
        <v>101</v>
      </c>
      <c r="C98">
        <v>1328</v>
      </c>
      <c r="D98">
        <v>1593817.86</v>
      </c>
      <c r="E98" s="27">
        <v>96500</v>
      </c>
      <c r="F98" s="28">
        <f t="shared" si="14"/>
        <v>21933.576353160624</v>
      </c>
      <c r="G98" s="29">
        <f t="shared" si="10"/>
        <v>0.0009779701903012937</v>
      </c>
      <c r="H98" s="30">
        <f t="shared" si="15"/>
        <v>16.51624725388601</v>
      </c>
      <c r="I98" s="30">
        <f t="shared" si="16"/>
        <v>8653.576353160623</v>
      </c>
      <c r="J98" s="30">
        <f t="shared" si="17"/>
        <v>8653.576353160623</v>
      </c>
      <c r="K98" s="30">
        <f t="shared" si="11"/>
        <v>0.0009402889104177599</v>
      </c>
      <c r="L98" s="36">
        <f t="shared" si="12"/>
        <v>133346.47211636745</v>
      </c>
      <c r="M98" s="37">
        <f t="shared" si="13"/>
        <v>35813.31029287106</v>
      </c>
      <c r="N98" s="38">
        <f t="shared" si="9"/>
        <v>169159.7824092385</v>
      </c>
      <c r="P98" s="35"/>
    </row>
    <row r="99" spans="1:16" s="14" customFormat="1" ht="12.75">
      <c r="A99" s="24" t="s">
        <v>484</v>
      </c>
      <c r="B99" s="25" t="s">
        <v>159</v>
      </c>
      <c r="C99">
        <v>4364</v>
      </c>
      <c r="D99">
        <v>6365013.27</v>
      </c>
      <c r="E99" s="27">
        <v>417850</v>
      </c>
      <c r="F99" s="28">
        <f t="shared" si="14"/>
        <v>66475.8116795022</v>
      </c>
      <c r="G99" s="29">
        <f t="shared" si="10"/>
        <v>0.0029640110282000416</v>
      </c>
      <c r="H99" s="30">
        <f t="shared" si="15"/>
        <v>15.232770778987675</v>
      </c>
      <c r="I99" s="30">
        <f t="shared" si="16"/>
        <v>22835.811679502214</v>
      </c>
      <c r="J99" s="30">
        <f t="shared" si="17"/>
        <v>22835.811679502214</v>
      </c>
      <c r="K99" s="30">
        <f t="shared" si="11"/>
        <v>0.0024813163490239256</v>
      </c>
      <c r="L99" s="36">
        <f t="shared" si="12"/>
        <v>404143.6209857445</v>
      </c>
      <c r="M99" s="37">
        <f t="shared" si="13"/>
        <v>94507.2853224297</v>
      </c>
      <c r="N99" s="38">
        <f t="shared" si="9"/>
        <v>498650.90630817425</v>
      </c>
      <c r="P99" s="35"/>
    </row>
    <row r="100" spans="1:16" s="14" customFormat="1" ht="12.75">
      <c r="A100" s="24" t="s">
        <v>488</v>
      </c>
      <c r="B100" s="25" t="s">
        <v>471</v>
      </c>
      <c r="C100">
        <v>918</v>
      </c>
      <c r="D100">
        <v>1256035.98</v>
      </c>
      <c r="E100" s="27">
        <v>78100</v>
      </c>
      <c r="F100" s="28">
        <f t="shared" si="14"/>
        <v>14763.649547247118</v>
      </c>
      <c r="G100" s="29">
        <f t="shared" si="10"/>
        <v>0.0006582788381057749</v>
      </c>
      <c r="H100" s="30">
        <f t="shared" si="15"/>
        <v>16.082406914212548</v>
      </c>
      <c r="I100" s="30">
        <f t="shared" si="16"/>
        <v>5583.649547247119</v>
      </c>
      <c r="J100" s="30">
        <f t="shared" si="17"/>
        <v>5583.649547247119</v>
      </c>
      <c r="K100" s="30">
        <f t="shared" si="11"/>
        <v>0.0006067137487055301</v>
      </c>
      <c r="L100" s="36">
        <f t="shared" si="12"/>
        <v>89756.47887920123</v>
      </c>
      <c r="M100" s="37">
        <f t="shared" si="13"/>
        <v>23108.2463066468</v>
      </c>
      <c r="N100" s="38">
        <f t="shared" si="9"/>
        <v>112864.72518584803</v>
      </c>
      <c r="P100" s="35"/>
    </row>
    <row r="101" spans="1:16" s="14" customFormat="1" ht="12.75">
      <c r="A101" s="24" t="s">
        <v>484</v>
      </c>
      <c r="B101" s="25" t="s">
        <v>160</v>
      </c>
      <c r="C101">
        <v>3388</v>
      </c>
      <c r="D101">
        <v>3474158.21</v>
      </c>
      <c r="E101" s="27">
        <v>202500</v>
      </c>
      <c r="F101" s="28">
        <f t="shared" si="14"/>
        <v>58125.66921224691</v>
      </c>
      <c r="G101" s="29">
        <f t="shared" si="10"/>
        <v>0.0025916964413648753</v>
      </c>
      <c r="H101" s="30">
        <f t="shared" si="15"/>
        <v>17.156336839506174</v>
      </c>
      <c r="I101" s="30">
        <f t="shared" si="16"/>
        <v>24245.669212246918</v>
      </c>
      <c r="J101" s="30">
        <f t="shared" si="17"/>
        <v>24245.669212246918</v>
      </c>
      <c r="K101" s="30">
        <f t="shared" si="11"/>
        <v>0.0026345100517436806</v>
      </c>
      <c r="L101" s="36">
        <f t="shared" si="12"/>
        <v>353378.43697063957</v>
      </c>
      <c r="M101" s="37">
        <f t="shared" si="13"/>
        <v>100342.05966639055</v>
      </c>
      <c r="N101" s="38">
        <f t="shared" si="9"/>
        <v>453720.4966370301</v>
      </c>
      <c r="P101" s="35"/>
    </row>
    <row r="102" spans="1:16" s="14" customFormat="1" ht="12.75">
      <c r="A102" s="24" t="s">
        <v>493</v>
      </c>
      <c r="B102" s="25" t="s">
        <v>403</v>
      </c>
      <c r="C102">
        <v>24</v>
      </c>
      <c r="D102">
        <v>52039.6</v>
      </c>
      <c r="E102" s="27">
        <v>6950</v>
      </c>
      <c r="F102" s="28">
        <f t="shared" si="14"/>
        <v>179.70509352517985</v>
      </c>
      <c r="G102" s="29">
        <f t="shared" si="10"/>
        <v>8.01265701877236E-06</v>
      </c>
      <c r="H102" s="30">
        <f t="shared" si="15"/>
        <v>7.487712230215827</v>
      </c>
      <c r="I102" s="30">
        <f t="shared" si="16"/>
        <v>-60.29490647482015</v>
      </c>
      <c r="J102" s="30">
        <f t="shared" si="17"/>
        <v>0</v>
      </c>
      <c r="K102" s="30">
        <f t="shared" si="11"/>
        <v>0</v>
      </c>
      <c r="L102" s="36">
        <f t="shared" si="12"/>
        <v>1092.5277235726098</v>
      </c>
      <c r="M102" s="37">
        <f t="shared" si="13"/>
        <v>0</v>
      </c>
      <c r="N102" s="38">
        <f t="shared" si="9"/>
        <v>1092.5277235726098</v>
      </c>
      <c r="P102" s="35"/>
    </row>
    <row r="103" spans="1:16" s="14" customFormat="1" ht="12.75">
      <c r="A103" s="24" t="s">
        <v>493</v>
      </c>
      <c r="B103" s="25" t="s">
        <v>404</v>
      </c>
      <c r="C103">
        <v>476</v>
      </c>
      <c r="D103">
        <v>800685.6</v>
      </c>
      <c r="E103" s="27">
        <v>55150</v>
      </c>
      <c r="F103" s="28">
        <f t="shared" si="14"/>
        <v>6910.722495013599</v>
      </c>
      <c r="G103" s="29">
        <f t="shared" si="10"/>
        <v>0.0003081339989770517</v>
      </c>
      <c r="H103" s="30">
        <f t="shared" si="15"/>
        <v>14.5183245693563</v>
      </c>
      <c r="I103" s="30">
        <f t="shared" si="16"/>
        <v>2150.722495013599</v>
      </c>
      <c r="J103" s="30">
        <f t="shared" si="17"/>
        <v>2150.722495013599</v>
      </c>
      <c r="K103" s="30">
        <f t="shared" si="11"/>
        <v>0.0002336953450128952</v>
      </c>
      <c r="L103" s="36">
        <f t="shared" si="12"/>
        <v>42014.14532894875</v>
      </c>
      <c r="M103" s="37">
        <f t="shared" si="13"/>
        <v>8900.885474899347</v>
      </c>
      <c r="N103" s="38">
        <f t="shared" si="9"/>
        <v>50915.030803848094</v>
      </c>
      <c r="P103" s="35"/>
    </row>
    <row r="104" spans="1:16" s="14" customFormat="1" ht="12.75">
      <c r="A104" s="24" t="s">
        <v>493</v>
      </c>
      <c r="B104" s="25" t="s">
        <v>405</v>
      </c>
      <c r="C104">
        <v>553</v>
      </c>
      <c r="D104">
        <v>518042.55</v>
      </c>
      <c r="E104" s="27">
        <v>35100</v>
      </c>
      <c r="F104" s="28">
        <f t="shared" si="14"/>
        <v>8161.752995726495</v>
      </c>
      <c r="G104" s="29">
        <f t="shared" si="10"/>
        <v>0.00036391471239812645</v>
      </c>
      <c r="H104" s="30">
        <f t="shared" si="15"/>
        <v>14.759047008547007</v>
      </c>
      <c r="I104" s="30">
        <f t="shared" si="16"/>
        <v>2631.752995726495</v>
      </c>
      <c r="J104" s="30">
        <f t="shared" si="17"/>
        <v>2631.752995726495</v>
      </c>
      <c r="K104" s="30">
        <f t="shared" si="11"/>
        <v>0.0002859636358251486</v>
      </c>
      <c r="L104" s="36">
        <f t="shared" si="12"/>
        <v>49619.859102844945</v>
      </c>
      <c r="M104" s="37">
        <f t="shared" si="13"/>
        <v>10891.657137308495</v>
      </c>
      <c r="N104" s="38">
        <f t="shared" si="9"/>
        <v>60511.51624015344</v>
      </c>
      <c r="P104" s="35"/>
    </row>
    <row r="105" spans="1:16" s="14" customFormat="1" ht="12.75">
      <c r="A105" s="24" t="s">
        <v>493</v>
      </c>
      <c r="B105" s="25" t="s">
        <v>406</v>
      </c>
      <c r="C105">
        <v>137</v>
      </c>
      <c r="D105">
        <v>436720.24</v>
      </c>
      <c r="E105" s="27">
        <v>24500</v>
      </c>
      <c r="F105" s="28">
        <f t="shared" si="14"/>
        <v>2442.0682808163265</v>
      </c>
      <c r="G105" s="29">
        <f t="shared" si="10"/>
        <v>0.00010888648266312242</v>
      </c>
      <c r="H105" s="30">
        <f t="shared" si="15"/>
        <v>17.825315918367348</v>
      </c>
      <c r="I105" s="30">
        <f t="shared" si="16"/>
        <v>1072.0682808163267</v>
      </c>
      <c r="J105" s="30">
        <f t="shared" si="17"/>
        <v>1072.0682808163267</v>
      </c>
      <c r="K105" s="30">
        <f t="shared" si="11"/>
        <v>0.00011648986205501548</v>
      </c>
      <c r="L105" s="36">
        <f t="shared" si="12"/>
        <v>14846.698261645546</v>
      </c>
      <c r="M105" s="37">
        <f t="shared" si="13"/>
        <v>4436.814610412125</v>
      </c>
      <c r="N105" s="38">
        <f t="shared" si="9"/>
        <v>19283.512872057672</v>
      </c>
      <c r="P105" s="35"/>
    </row>
    <row r="106" spans="1:16" s="14" customFormat="1" ht="12.75">
      <c r="A106" s="24" t="s">
        <v>482</v>
      </c>
      <c r="B106" s="25" t="s">
        <v>102</v>
      </c>
      <c r="C106">
        <v>162</v>
      </c>
      <c r="D106">
        <v>361114.81</v>
      </c>
      <c r="E106" s="27">
        <v>43750</v>
      </c>
      <c r="F106" s="28">
        <f t="shared" si="14"/>
        <v>1337.1565536</v>
      </c>
      <c r="G106" s="29">
        <f t="shared" si="10"/>
        <v>5.962088572018831E-05</v>
      </c>
      <c r="H106" s="30">
        <f t="shared" si="15"/>
        <v>8.2540528</v>
      </c>
      <c r="I106" s="30">
        <f t="shared" si="16"/>
        <v>-282.84344639999995</v>
      </c>
      <c r="J106" s="30">
        <f t="shared" si="17"/>
        <v>0</v>
      </c>
      <c r="K106" s="30">
        <f t="shared" si="11"/>
        <v>0</v>
      </c>
      <c r="L106" s="36">
        <f t="shared" si="12"/>
        <v>8129.322196202021</v>
      </c>
      <c r="M106" s="37">
        <f t="shared" si="13"/>
        <v>0</v>
      </c>
      <c r="N106" s="38">
        <f t="shared" si="9"/>
        <v>8129.322196202021</v>
      </c>
      <c r="P106" s="35"/>
    </row>
    <row r="107" spans="1:16" s="14" customFormat="1" ht="12.75">
      <c r="A107" s="24" t="s">
        <v>488</v>
      </c>
      <c r="B107" s="25" t="s">
        <v>262</v>
      </c>
      <c r="C107">
        <v>2162</v>
      </c>
      <c r="D107">
        <v>1800281.76</v>
      </c>
      <c r="E107" s="27">
        <v>109550</v>
      </c>
      <c r="F107" s="28">
        <f t="shared" si="14"/>
        <v>35529.06586143313</v>
      </c>
      <c r="G107" s="29">
        <f t="shared" si="10"/>
        <v>0.0015841633275973262</v>
      </c>
      <c r="H107" s="30">
        <f t="shared" si="15"/>
        <v>16.43342546782291</v>
      </c>
      <c r="I107" s="30">
        <f t="shared" si="16"/>
        <v>13909.065861433133</v>
      </c>
      <c r="J107" s="30">
        <f t="shared" si="17"/>
        <v>13909.065861433133</v>
      </c>
      <c r="K107" s="30">
        <f t="shared" si="11"/>
        <v>0.0015113451190615578</v>
      </c>
      <c r="L107" s="36">
        <f t="shared" si="12"/>
        <v>216001.05308542072</v>
      </c>
      <c r="M107" s="37">
        <f t="shared" si="13"/>
        <v>57563.447902964224</v>
      </c>
      <c r="N107" s="38">
        <f t="shared" si="9"/>
        <v>273564.50098838494</v>
      </c>
      <c r="P107" s="35"/>
    </row>
    <row r="108" spans="1:16" s="14" customFormat="1" ht="12.75">
      <c r="A108" s="24" t="s">
        <v>488</v>
      </c>
      <c r="B108" s="25" t="s">
        <v>263</v>
      </c>
      <c r="C108">
        <v>2894</v>
      </c>
      <c r="D108">
        <v>1969406.9</v>
      </c>
      <c r="E108" s="27">
        <v>145850</v>
      </c>
      <c r="F108" s="28">
        <f t="shared" si="14"/>
        <v>39077.56989098388</v>
      </c>
      <c r="G108" s="29">
        <f t="shared" si="10"/>
        <v>0.0017423833599891064</v>
      </c>
      <c r="H108" s="30">
        <f t="shared" si="15"/>
        <v>13.502961261570105</v>
      </c>
      <c r="I108" s="30">
        <f t="shared" si="16"/>
        <v>10137.569890983885</v>
      </c>
      <c r="J108" s="30">
        <f t="shared" si="17"/>
        <v>10137.569890983885</v>
      </c>
      <c r="K108" s="30">
        <f t="shared" si="11"/>
        <v>0.001101538156948899</v>
      </c>
      <c r="L108" s="36">
        <f t="shared" si="12"/>
        <v>237574.39279128777</v>
      </c>
      <c r="M108" s="37">
        <f t="shared" si="13"/>
        <v>41954.900645080605</v>
      </c>
      <c r="N108" s="38">
        <f t="shared" si="9"/>
        <v>279529.29343636835</v>
      </c>
      <c r="P108" s="35"/>
    </row>
    <row r="109" spans="1:16" s="14" customFormat="1" ht="12.75">
      <c r="A109" s="24" t="s">
        <v>494</v>
      </c>
      <c r="B109" s="25" t="s">
        <v>441</v>
      </c>
      <c r="C109">
        <v>1442</v>
      </c>
      <c r="D109">
        <v>2009408</v>
      </c>
      <c r="E109" s="27">
        <v>138850</v>
      </c>
      <c r="F109" s="28">
        <f t="shared" si="14"/>
        <v>20868.320749009723</v>
      </c>
      <c r="G109" s="29">
        <f t="shared" si="10"/>
        <v>0.0009304727731388229</v>
      </c>
      <c r="H109" s="30">
        <f t="shared" si="15"/>
        <v>14.471789701116313</v>
      </c>
      <c r="I109" s="30">
        <f t="shared" si="16"/>
        <v>6448.320749009723</v>
      </c>
      <c r="J109" s="30">
        <f t="shared" si="17"/>
        <v>6448.320749009723</v>
      </c>
      <c r="K109" s="30">
        <f t="shared" si="11"/>
        <v>0.0007006680525671954</v>
      </c>
      <c r="L109" s="36">
        <f t="shared" si="12"/>
        <v>126870.1877918896</v>
      </c>
      <c r="M109" s="37">
        <f t="shared" si="13"/>
        <v>26686.736492236207</v>
      </c>
      <c r="N109" s="38">
        <f t="shared" si="9"/>
        <v>153556.92428412582</v>
      </c>
      <c r="P109" s="35"/>
    </row>
    <row r="110" spans="1:16" s="14" customFormat="1" ht="12.75">
      <c r="A110" s="24" t="s">
        <v>491</v>
      </c>
      <c r="B110" s="25" t="s">
        <v>345</v>
      </c>
      <c r="C110">
        <v>1321</v>
      </c>
      <c r="D110">
        <v>1198517</v>
      </c>
      <c r="E110" s="27">
        <v>98250</v>
      </c>
      <c r="F110" s="28">
        <f t="shared" si="14"/>
        <v>16114.411776081424</v>
      </c>
      <c r="G110" s="29">
        <f t="shared" si="10"/>
        <v>0.0007185063711225019</v>
      </c>
      <c r="H110" s="30">
        <f t="shared" si="15"/>
        <v>12.19864631043257</v>
      </c>
      <c r="I110" s="30">
        <f t="shared" si="16"/>
        <v>2904.4117760814256</v>
      </c>
      <c r="J110" s="30">
        <f t="shared" si="17"/>
        <v>2904.4117760814256</v>
      </c>
      <c r="K110" s="30">
        <f t="shared" si="11"/>
        <v>0.00031559046489936524</v>
      </c>
      <c r="L110" s="36">
        <f t="shared" si="12"/>
        <v>97968.51758109494</v>
      </c>
      <c r="M110" s="37">
        <f t="shared" si="13"/>
        <v>12020.070767282468</v>
      </c>
      <c r="N110" s="38">
        <f t="shared" si="9"/>
        <v>109988.58834837741</v>
      </c>
      <c r="P110" s="35"/>
    </row>
    <row r="111" spans="1:16" s="14" customFormat="1" ht="12.75">
      <c r="A111" s="24" t="s">
        <v>483</v>
      </c>
      <c r="B111" s="25" t="s">
        <v>125</v>
      </c>
      <c r="C111">
        <v>138</v>
      </c>
      <c r="D111">
        <v>1747145.91</v>
      </c>
      <c r="E111" s="27">
        <v>184950</v>
      </c>
      <c r="F111" s="28">
        <f t="shared" si="14"/>
        <v>1303.6287406326032</v>
      </c>
      <c r="G111" s="29">
        <f t="shared" si="10"/>
        <v>5.812595388143296E-05</v>
      </c>
      <c r="H111" s="30">
        <f t="shared" si="15"/>
        <v>9.44658507704785</v>
      </c>
      <c r="I111" s="30">
        <f t="shared" si="16"/>
        <v>-76.37125936739675</v>
      </c>
      <c r="J111" s="30">
        <f t="shared" si="17"/>
        <v>0</v>
      </c>
      <c r="K111" s="30">
        <f t="shared" si="11"/>
        <v>0</v>
      </c>
      <c r="L111" s="36">
        <f t="shared" si="12"/>
        <v>7925.487878214223</v>
      </c>
      <c r="M111" s="37">
        <f t="shared" si="13"/>
        <v>0</v>
      </c>
      <c r="N111" s="38">
        <f t="shared" si="9"/>
        <v>7925.487878214223</v>
      </c>
      <c r="P111" s="35"/>
    </row>
    <row r="112" spans="1:16" s="14" customFormat="1" ht="12.75">
      <c r="A112" s="24" t="s">
        <v>493</v>
      </c>
      <c r="B112" s="25" t="s">
        <v>407</v>
      </c>
      <c r="C112">
        <v>98</v>
      </c>
      <c r="D112">
        <v>181828.47</v>
      </c>
      <c r="E112" s="27">
        <v>18000</v>
      </c>
      <c r="F112" s="28">
        <f t="shared" si="14"/>
        <v>989.9550033333333</v>
      </c>
      <c r="G112" s="29">
        <f t="shared" si="10"/>
        <v>4.413992809066489E-05</v>
      </c>
      <c r="H112" s="30">
        <f t="shared" si="15"/>
        <v>10.101581666666666</v>
      </c>
      <c r="I112" s="30">
        <f t="shared" si="16"/>
        <v>9.955003333333291</v>
      </c>
      <c r="J112" s="30">
        <f t="shared" si="17"/>
        <v>9.955003333333291</v>
      </c>
      <c r="K112" s="30">
        <f t="shared" si="11"/>
        <v>1.0817006582586263E-06</v>
      </c>
      <c r="L112" s="36">
        <f t="shared" si="12"/>
        <v>6018.489877024756</v>
      </c>
      <c r="M112" s="37">
        <f t="shared" si="13"/>
        <v>41.199338723464926</v>
      </c>
      <c r="N112" s="38">
        <f t="shared" si="9"/>
        <v>6059.689215748222</v>
      </c>
      <c r="P112" s="35"/>
    </row>
    <row r="113" spans="1:16" s="14" customFormat="1" ht="12.75">
      <c r="A113" s="39" t="s">
        <v>480</v>
      </c>
      <c r="B113" s="25" t="s">
        <v>24</v>
      </c>
      <c r="C113">
        <v>251</v>
      </c>
      <c r="D113">
        <v>224333.96</v>
      </c>
      <c r="E113" s="27">
        <v>16650</v>
      </c>
      <c r="F113" s="28">
        <f t="shared" si="14"/>
        <v>3381.851288888889</v>
      </c>
      <c r="G113" s="29">
        <f t="shared" si="10"/>
        <v>0.00015078935123540645</v>
      </c>
      <c r="H113" s="30">
        <f t="shared" si="15"/>
        <v>13.47351111111111</v>
      </c>
      <c r="I113" s="30">
        <f t="shared" si="16"/>
        <v>871.8512888888886</v>
      </c>
      <c r="J113" s="30">
        <f t="shared" si="17"/>
        <v>871.8512888888886</v>
      </c>
      <c r="K113" s="30">
        <f t="shared" si="11"/>
        <v>9.473448491342343E-05</v>
      </c>
      <c r="L113" s="36">
        <f t="shared" si="12"/>
        <v>20560.16453197067</v>
      </c>
      <c r="M113" s="37">
        <f t="shared" si="13"/>
        <v>3608.2053782091093</v>
      </c>
      <c r="N113" s="38">
        <f t="shared" si="9"/>
        <v>24168.36991017978</v>
      </c>
      <c r="P113" s="35"/>
    </row>
    <row r="114" spans="1:16" s="14" customFormat="1" ht="12.75">
      <c r="A114" s="24" t="s">
        <v>481</v>
      </c>
      <c r="B114" s="25" t="s">
        <v>78</v>
      </c>
      <c r="C114">
        <v>8054</v>
      </c>
      <c r="D114">
        <v>25025492</v>
      </c>
      <c r="E114" s="27">
        <v>1328750</v>
      </c>
      <c r="F114" s="28">
        <f t="shared" si="14"/>
        <v>151687.91162220133</v>
      </c>
      <c r="G114" s="29">
        <f t="shared" si="10"/>
        <v>0.006763432164777514</v>
      </c>
      <c r="H114" s="30">
        <f t="shared" si="15"/>
        <v>18.833860395108186</v>
      </c>
      <c r="I114" s="30">
        <f t="shared" si="16"/>
        <v>71147.91162220133</v>
      </c>
      <c r="J114" s="30">
        <f t="shared" si="17"/>
        <v>71147.91162220133</v>
      </c>
      <c r="K114" s="30">
        <f t="shared" si="11"/>
        <v>0.007730860579199076</v>
      </c>
      <c r="L114" s="36">
        <f t="shared" si="12"/>
        <v>922195.6124179979</v>
      </c>
      <c r="M114" s="37">
        <f t="shared" si="13"/>
        <v>294449.61616187956</v>
      </c>
      <c r="N114" s="38">
        <f t="shared" si="9"/>
        <v>1216645.2285798774</v>
      </c>
      <c r="P114" s="35"/>
    </row>
    <row r="115" spans="1:16" s="14" customFormat="1" ht="12.75">
      <c r="A115" s="24" t="s">
        <v>485</v>
      </c>
      <c r="B115" s="25" t="s">
        <v>185</v>
      </c>
      <c r="C115">
        <v>1568</v>
      </c>
      <c r="D115">
        <v>3759548.26</v>
      </c>
      <c r="E115" s="27">
        <v>304750</v>
      </c>
      <c r="F115" s="28">
        <f t="shared" si="14"/>
        <v>19343.631408301884</v>
      </c>
      <c r="G115" s="29">
        <f t="shared" si="10"/>
        <v>0.0008624902106659442</v>
      </c>
      <c r="H115" s="30">
        <f t="shared" si="15"/>
        <v>12.336499622641508</v>
      </c>
      <c r="I115" s="30">
        <f t="shared" si="16"/>
        <v>3663.6314083018847</v>
      </c>
      <c r="J115" s="30">
        <f t="shared" si="17"/>
        <v>3663.6314083018847</v>
      </c>
      <c r="K115" s="30">
        <f t="shared" si="11"/>
        <v>0.0003980865071845424</v>
      </c>
      <c r="L115" s="36">
        <f t="shared" si="12"/>
        <v>117600.74894693246</v>
      </c>
      <c r="M115" s="37">
        <f t="shared" si="13"/>
        <v>15162.14372758169</v>
      </c>
      <c r="N115" s="38">
        <f t="shared" si="9"/>
        <v>132762.89267451415</v>
      </c>
      <c r="P115" s="35"/>
    </row>
    <row r="116" spans="1:16" s="14" customFormat="1" ht="12.75">
      <c r="A116" s="24" t="s">
        <v>493</v>
      </c>
      <c r="B116" s="25" t="s">
        <v>408</v>
      </c>
      <c r="C116">
        <v>504</v>
      </c>
      <c r="D116">
        <v>1205511.79</v>
      </c>
      <c r="E116" s="27">
        <v>63650</v>
      </c>
      <c r="F116" s="28">
        <f t="shared" si="14"/>
        <v>9545.607889395129</v>
      </c>
      <c r="G116" s="29">
        <f t="shared" si="10"/>
        <v>0.0004256177749502337</v>
      </c>
      <c r="H116" s="30">
        <f t="shared" si="15"/>
        <v>18.939698193244304</v>
      </c>
      <c r="I116" s="30">
        <f t="shared" si="16"/>
        <v>4505.607889395129</v>
      </c>
      <c r="J116" s="30">
        <f t="shared" si="17"/>
        <v>4505.607889395129</v>
      </c>
      <c r="K116" s="30">
        <f t="shared" si="11"/>
        <v>0.0004895748255045612</v>
      </c>
      <c r="L116" s="36">
        <f t="shared" si="12"/>
        <v>58033.086613965905</v>
      </c>
      <c r="M116" s="37">
        <f t="shared" si="13"/>
        <v>18646.710540894506</v>
      </c>
      <c r="N116" s="38">
        <f t="shared" si="9"/>
        <v>76679.79715486041</v>
      </c>
      <c r="P116" s="35"/>
    </row>
    <row r="117" spans="1:16" s="14" customFormat="1" ht="12.75">
      <c r="A117" s="39" t="s">
        <v>480</v>
      </c>
      <c r="B117" s="25" t="s">
        <v>25</v>
      </c>
      <c r="C117">
        <v>100</v>
      </c>
      <c r="D117">
        <v>145902</v>
      </c>
      <c r="E117" s="27">
        <v>11800</v>
      </c>
      <c r="F117" s="28">
        <f t="shared" si="14"/>
        <v>1236.457627118644</v>
      </c>
      <c r="G117" s="29">
        <f t="shared" si="10"/>
        <v>5.5130940865394176E-05</v>
      </c>
      <c r="H117" s="30">
        <f t="shared" si="15"/>
        <v>12.36457627118644</v>
      </c>
      <c r="I117" s="30">
        <f t="shared" si="16"/>
        <v>236.45762711864398</v>
      </c>
      <c r="J117" s="30">
        <f t="shared" si="17"/>
        <v>236.45762711864398</v>
      </c>
      <c r="K117" s="30">
        <f t="shared" si="11"/>
        <v>2.5693248142677107E-05</v>
      </c>
      <c r="L117" s="36">
        <f t="shared" si="12"/>
        <v>7517.117128684185</v>
      </c>
      <c r="M117" s="37">
        <f t="shared" si="13"/>
        <v>978.5931302291029</v>
      </c>
      <c r="N117" s="38">
        <f t="shared" si="9"/>
        <v>8495.710258913288</v>
      </c>
      <c r="P117" s="35"/>
    </row>
    <row r="118" spans="1:16" s="14" customFormat="1" ht="12.75">
      <c r="A118" s="24" t="s">
        <v>482</v>
      </c>
      <c r="B118" s="25" t="s">
        <v>103</v>
      </c>
      <c r="C118">
        <v>301</v>
      </c>
      <c r="D118">
        <v>1034943.12</v>
      </c>
      <c r="E118" s="27">
        <v>134600</v>
      </c>
      <c r="F118" s="28">
        <f t="shared" si="14"/>
        <v>2314.397318870728</v>
      </c>
      <c r="G118" s="29">
        <f t="shared" si="10"/>
        <v>0.0001031939137477985</v>
      </c>
      <c r="H118" s="30">
        <f t="shared" si="15"/>
        <v>7.689027637444279</v>
      </c>
      <c r="I118" s="30">
        <f t="shared" si="16"/>
        <v>-695.602681129272</v>
      </c>
      <c r="J118" s="30">
        <f t="shared" si="17"/>
        <v>0</v>
      </c>
      <c r="K118" s="30">
        <f t="shared" si="11"/>
        <v>0</v>
      </c>
      <c r="L118" s="36">
        <f t="shared" si="12"/>
        <v>14070.515112439452</v>
      </c>
      <c r="M118" s="37">
        <f t="shared" si="13"/>
        <v>0</v>
      </c>
      <c r="N118" s="38">
        <f t="shared" si="9"/>
        <v>14070.515112439452</v>
      </c>
      <c r="P118" s="35"/>
    </row>
    <row r="119" spans="1:16" s="14" customFormat="1" ht="12.75">
      <c r="A119" s="24" t="s">
        <v>486</v>
      </c>
      <c r="B119" s="25" t="s">
        <v>204</v>
      </c>
      <c r="C119">
        <v>2107</v>
      </c>
      <c r="D119">
        <v>5632932.61</v>
      </c>
      <c r="E119" s="27">
        <v>356400</v>
      </c>
      <c r="F119" s="28">
        <f t="shared" si="14"/>
        <v>33301.31596315937</v>
      </c>
      <c r="G119" s="29">
        <f t="shared" si="10"/>
        <v>0.0014848328327943421</v>
      </c>
      <c r="H119" s="30">
        <f t="shared" si="15"/>
        <v>15.805085886644221</v>
      </c>
      <c r="I119" s="30">
        <f t="shared" si="16"/>
        <v>12231.315963159373</v>
      </c>
      <c r="J119" s="30">
        <f t="shared" si="17"/>
        <v>12231.315963159373</v>
      </c>
      <c r="K119" s="30">
        <f t="shared" si="11"/>
        <v>0.0013290425011127196</v>
      </c>
      <c r="L119" s="36">
        <f t="shared" si="12"/>
        <v>202457.31608105407</v>
      </c>
      <c r="M119" s="37">
        <f t="shared" si="13"/>
        <v>50619.98600368077</v>
      </c>
      <c r="N119" s="38">
        <f t="shared" si="9"/>
        <v>253077.30208473484</v>
      </c>
      <c r="P119" s="35"/>
    </row>
    <row r="120" spans="1:16" s="14" customFormat="1" ht="12.75">
      <c r="A120" s="24" t="s">
        <v>493</v>
      </c>
      <c r="B120" s="25" t="s">
        <v>522</v>
      </c>
      <c r="C120">
        <v>562</v>
      </c>
      <c r="D120">
        <v>1323841.2</v>
      </c>
      <c r="E120" s="27">
        <v>58350</v>
      </c>
      <c r="F120" s="28">
        <f t="shared" si="14"/>
        <v>12750.621326478149</v>
      </c>
      <c r="G120" s="29">
        <f t="shared" si="10"/>
        <v>0.0005685223132030944</v>
      </c>
      <c r="H120" s="30">
        <f t="shared" si="15"/>
        <v>22.6879383033419</v>
      </c>
      <c r="I120" s="30">
        <f t="shared" si="16"/>
        <v>7130.621326478149</v>
      </c>
      <c r="J120" s="30">
        <f t="shared" si="17"/>
        <v>7130.621326478149</v>
      </c>
      <c r="K120" s="30">
        <f t="shared" si="11"/>
        <v>0.0007748061476601996</v>
      </c>
      <c r="L120" s="36">
        <f t="shared" si="12"/>
        <v>77518.15498764173</v>
      </c>
      <c r="M120" s="37">
        <f t="shared" si="13"/>
        <v>29510.47563737671</v>
      </c>
      <c r="N120" s="38">
        <f t="shared" si="9"/>
        <v>107028.63062501844</v>
      </c>
      <c r="P120" s="35"/>
    </row>
    <row r="121" spans="1:16" s="14" customFormat="1" ht="12.75">
      <c r="A121" s="24" t="s">
        <v>494</v>
      </c>
      <c r="B121" s="25" t="s">
        <v>442</v>
      </c>
      <c r="C121">
        <v>2072</v>
      </c>
      <c r="D121">
        <v>3271217</v>
      </c>
      <c r="E121" s="27">
        <v>235450</v>
      </c>
      <c r="F121" s="28">
        <f t="shared" si="14"/>
        <v>28787.265338713103</v>
      </c>
      <c r="G121" s="29">
        <f t="shared" si="10"/>
        <v>0.0012835611898512045</v>
      </c>
      <c r="H121" s="30">
        <f t="shared" si="15"/>
        <v>13.893467827564239</v>
      </c>
      <c r="I121" s="30">
        <f t="shared" si="16"/>
        <v>8067.265338713102</v>
      </c>
      <c r="J121" s="30">
        <f t="shared" si="17"/>
        <v>8067.265338713102</v>
      </c>
      <c r="K121" s="30">
        <f t="shared" si="11"/>
        <v>0.0008765809447811669</v>
      </c>
      <c r="L121" s="36">
        <f t="shared" si="12"/>
        <v>175013.87885801969</v>
      </c>
      <c r="M121" s="37">
        <f t="shared" si="13"/>
        <v>33386.82932920938</v>
      </c>
      <c r="N121" s="38">
        <f t="shared" si="9"/>
        <v>208400.70818722906</v>
      </c>
      <c r="P121" s="35"/>
    </row>
    <row r="122" spans="1:16" s="14" customFormat="1" ht="12.75">
      <c r="A122" s="24" t="s">
        <v>493</v>
      </c>
      <c r="B122" s="25" t="s">
        <v>409</v>
      </c>
      <c r="C122">
        <v>55</v>
      </c>
      <c r="D122">
        <v>297719.24</v>
      </c>
      <c r="E122" s="27">
        <v>36750</v>
      </c>
      <c r="F122" s="28">
        <f t="shared" si="14"/>
        <v>445.5662095238095</v>
      </c>
      <c r="G122" s="29">
        <f t="shared" si="10"/>
        <v>1.9866822614955567E-05</v>
      </c>
      <c r="H122" s="30">
        <f t="shared" si="15"/>
        <v>8.10120380952381</v>
      </c>
      <c r="I122" s="30">
        <f t="shared" si="16"/>
        <v>-104.43379047619047</v>
      </c>
      <c r="J122" s="30">
        <f t="shared" si="17"/>
        <v>0</v>
      </c>
      <c r="K122" s="30">
        <f t="shared" si="11"/>
        <v>0</v>
      </c>
      <c r="L122" s="36">
        <f t="shared" si="12"/>
        <v>2708.8460713202644</v>
      </c>
      <c r="M122" s="37">
        <f t="shared" si="13"/>
        <v>0</v>
      </c>
      <c r="N122" s="38">
        <f t="shared" si="9"/>
        <v>2708.8460713202644</v>
      </c>
      <c r="P122" s="35"/>
    </row>
    <row r="123" spans="1:16" s="14" customFormat="1" ht="12.75">
      <c r="A123" s="24" t="s">
        <v>483</v>
      </c>
      <c r="B123" s="25" t="s">
        <v>126</v>
      </c>
      <c r="C123">
        <v>1713</v>
      </c>
      <c r="D123">
        <v>3791227.61</v>
      </c>
      <c r="E123" s="27">
        <v>258500</v>
      </c>
      <c r="F123" s="28">
        <f t="shared" si="14"/>
        <v>25123.299403984525</v>
      </c>
      <c r="G123" s="29">
        <f t="shared" si="10"/>
        <v>0.001120192963678293</v>
      </c>
      <c r="H123" s="30">
        <f t="shared" si="15"/>
        <v>14.666257678916827</v>
      </c>
      <c r="I123" s="30">
        <f t="shared" si="16"/>
        <v>7993.299403984524</v>
      </c>
      <c r="J123" s="30">
        <f t="shared" si="17"/>
        <v>7993.299403984524</v>
      </c>
      <c r="K123" s="30">
        <f t="shared" si="11"/>
        <v>0.0008685438806431053</v>
      </c>
      <c r="L123" s="36">
        <f t="shared" si="12"/>
        <v>152738.5816842325</v>
      </c>
      <c r="M123" s="37">
        <f t="shared" si="13"/>
        <v>33080.71716662711</v>
      </c>
      <c r="N123" s="38">
        <f t="shared" si="9"/>
        <v>185819.2988508596</v>
      </c>
      <c r="P123" s="35"/>
    </row>
    <row r="124" spans="1:16" s="14" customFormat="1" ht="12.75">
      <c r="A124" s="24" t="s">
        <v>483</v>
      </c>
      <c r="B124" s="25" t="s">
        <v>127</v>
      </c>
      <c r="C124">
        <v>1908</v>
      </c>
      <c r="D124">
        <v>4568245.08</v>
      </c>
      <c r="E124" s="27">
        <v>504050</v>
      </c>
      <c r="F124" s="28">
        <f t="shared" si="14"/>
        <v>17292.355148576527</v>
      </c>
      <c r="G124" s="29">
        <f t="shared" si="10"/>
        <v>0.0007710282893730649</v>
      </c>
      <c r="H124" s="30">
        <f t="shared" si="15"/>
        <v>9.063079218331515</v>
      </c>
      <c r="I124" s="30">
        <f t="shared" si="16"/>
        <v>-1787.6448514234698</v>
      </c>
      <c r="J124" s="30">
        <f t="shared" si="17"/>
        <v>0</v>
      </c>
      <c r="K124" s="30">
        <f t="shared" si="11"/>
        <v>0</v>
      </c>
      <c r="L124" s="36">
        <f t="shared" si="12"/>
        <v>105129.89384486343</v>
      </c>
      <c r="M124" s="37">
        <f t="shared" si="13"/>
        <v>0</v>
      </c>
      <c r="N124" s="38">
        <f t="shared" si="9"/>
        <v>105129.89384486343</v>
      </c>
      <c r="P124" s="35"/>
    </row>
    <row r="125" spans="1:16" s="14" customFormat="1" ht="14.25">
      <c r="A125" s="24" t="s">
        <v>487</v>
      </c>
      <c r="B125" s="25" t="s">
        <v>222</v>
      </c>
      <c r="C125">
        <v>1164</v>
      </c>
      <c r="D125" s="103">
        <v>3359077</v>
      </c>
      <c r="E125" s="27">
        <v>282600</v>
      </c>
      <c r="F125" s="28">
        <f t="shared" si="14"/>
        <v>13835.688704883227</v>
      </c>
      <c r="G125" s="29">
        <f t="shared" si="10"/>
        <v>0.0006169030940416751</v>
      </c>
      <c r="H125" s="30">
        <f t="shared" si="15"/>
        <v>11.886330502477</v>
      </c>
      <c r="I125" s="30">
        <f t="shared" si="16"/>
        <v>2195.6887048832277</v>
      </c>
      <c r="J125" s="30">
        <f t="shared" si="17"/>
        <v>2195.6887048832277</v>
      </c>
      <c r="K125" s="30">
        <f t="shared" si="11"/>
        <v>0.00023858132819006873</v>
      </c>
      <c r="L125" s="36">
        <f t="shared" si="12"/>
        <v>84114.88616313116</v>
      </c>
      <c r="M125" s="37">
        <f t="shared" si="13"/>
        <v>9086.980652318935</v>
      </c>
      <c r="N125" s="38">
        <f t="shared" si="9"/>
        <v>93201.86681545009</v>
      </c>
      <c r="P125" s="35"/>
    </row>
    <row r="126" spans="1:16" s="14" customFormat="1" ht="12.75">
      <c r="A126" s="24" t="s">
        <v>491</v>
      </c>
      <c r="B126" s="25" t="s">
        <v>346</v>
      </c>
      <c r="C126">
        <v>37</v>
      </c>
      <c r="D126">
        <v>76861.6</v>
      </c>
      <c r="E126" s="27">
        <v>10200</v>
      </c>
      <c r="F126" s="28">
        <f t="shared" si="14"/>
        <v>278.81168627450984</v>
      </c>
      <c r="G126" s="29">
        <f t="shared" si="10"/>
        <v>1.2431603195655567E-05</v>
      </c>
      <c r="H126" s="30">
        <f t="shared" si="15"/>
        <v>7.535450980392158</v>
      </c>
      <c r="I126" s="30">
        <f t="shared" si="16"/>
        <v>-91.18831372549016</v>
      </c>
      <c r="J126" s="30">
        <f t="shared" si="17"/>
        <v>0</v>
      </c>
      <c r="K126" s="30">
        <f t="shared" si="11"/>
        <v>0</v>
      </c>
      <c r="L126" s="36">
        <f t="shared" si="12"/>
        <v>1695.0521041756099</v>
      </c>
      <c r="M126" s="37">
        <f t="shared" si="13"/>
        <v>0</v>
      </c>
      <c r="N126" s="38">
        <f t="shared" si="9"/>
        <v>1695.0521041756099</v>
      </c>
      <c r="P126" s="35"/>
    </row>
    <row r="127" spans="1:16" s="14" customFormat="1" ht="12.75">
      <c r="A127" s="24" t="s">
        <v>493</v>
      </c>
      <c r="B127" s="25" t="s">
        <v>410</v>
      </c>
      <c r="C127">
        <v>321</v>
      </c>
      <c r="D127">
        <v>264076.71</v>
      </c>
      <c r="E127" s="27">
        <v>19000</v>
      </c>
      <c r="F127" s="28">
        <f t="shared" si="14"/>
        <v>4461.506521578948</v>
      </c>
      <c r="G127" s="29">
        <f t="shared" si="10"/>
        <v>0.0001989288163355215</v>
      </c>
      <c r="H127" s="30">
        <f t="shared" si="15"/>
        <v>13.898774210526318</v>
      </c>
      <c r="I127" s="30">
        <f t="shared" si="16"/>
        <v>1251.506521578948</v>
      </c>
      <c r="J127" s="30">
        <f t="shared" si="17"/>
        <v>1251.506521578948</v>
      </c>
      <c r="K127" s="30">
        <f t="shared" si="11"/>
        <v>0.00013598744097593647</v>
      </c>
      <c r="L127" s="36">
        <f t="shared" si="12"/>
        <v>27123.99224812191</v>
      </c>
      <c r="M127" s="37">
        <f t="shared" si="13"/>
        <v>5179.429817417439</v>
      </c>
      <c r="N127" s="38">
        <f t="shared" si="9"/>
        <v>32303.42206553935</v>
      </c>
      <c r="P127" s="35"/>
    </row>
    <row r="128" spans="1:16" s="14" customFormat="1" ht="12.75">
      <c r="A128" s="24" t="s">
        <v>491</v>
      </c>
      <c r="B128" s="25" t="s">
        <v>347</v>
      </c>
      <c r="C128">
        <v>826</v>
      </c>
      <c r="D128">
        <v>1050359.26</v>
      </c>
      <c r="E128" s="27">
        <v>68750</v>
      </c>
      <c r="F128" s="28">
        <f t="shared" si="14"/>
        <v>12619.589072872726</v>
      </c>
      <c r="G128" s="29">
        <f t="shared" si="10"/>
        <v>0.0005626798716454213</v>
      </c>
      <c r="H128" s="30">
        <f t="shared" si="15"/>
        <v>15.277952872727273</v>
      </c>
      <c r="I128" s="30">
        <f t="shared" si="16"/>
        <v>4359.589072872727</v>
      </c>
      <c r="J128" s="30">
        <f t="shared" si="17"/>
        <v>4359.589072872727</v>
      </c>
      <c r="K128" s="30">
        <f t="shared" si="11"/>
        <v>0.0004737085676378709</v>
      </c>
      <c r="L128" s="36">
        <f t="shared" si="12"/>
        <v>76721.53666738213</v>
      </c>
      <c r="M128" s="37">
        <f t="shared" si="13"/>
        <v>18042.403492421465</v>
      </c>
      <c r="N128" s="38">
        <f t="shared" si="9"/>
        <v>94763.94015980359</v>
      </c>
      <c r="P128" s="35"/>
    </row>
    <row r="129" spans="1:16" s="14" customFormat="1" ht="12.75">
      <c r="A129" s="24" t="s">
        <v>488</v>
      </c>
      <c r="B129" s="25" t="s">
        <v>264</v>
      </c>
      <c r="C129">
        <v>3776</v>
      </c>
      <c r="D129">
        <v>4288665.3</v>
      </c>
      <c r="E129" s="27">
        <v>217000</v>
      </c>
      <c r="F129" s="28">
        <f t="shared" si="14"/>
        <v>74626.72890691244</v>
      </c>
      <c r="G129" s="29">
        <f t="shared" si="10"/>
        <v>0.0033274425973919856</v>
      </c>
      <c r="H129" s="30">
        <f t="shared" si="15"/>
        <v>19.76343456221198</v>
      </c>
      <c r="I129" s="30">
        <f t="shared" si="16"/>
        <v>36866.72890691244</v>
      </c>
      <c r="J129" s="30">
        <f t="shared" si="17"/>
        <v>36866.72890691244</v>
      </c>
      <c r="K129" s="30">
        <f t="shared" si="11"/>
        <v>0.004005901715062176</v>
      </c>
      <c r="L129" s="36">
        <f t="shared" si="12"/>
        <v>453697.6033955058</v>
      </c>
      <c r="M129" s="37">
        <f t="shared" si="13"/>
        <v>152575.02192653355</v>
      </c>
      <c r="N129" s="38">
        <f t="shared" si="9"/>
        <v>606272.6253220394</v>
      </c>
      <c r="P129" s="35"/>
    </row>
    <row r="130" spans="1:16" s="14" customFormat="1" ht="14.25">
      <c r="A130" s="24" t="s">
        <v>487</v>
      </c>
      <c r="B130" s="25" t="s">
        <v>223</v>
      </c>
      <c r="C130">
        <v>2458</v>
      </c>
      <c r="D130" s="103">
        <v>3514896.99</v>
      </c>
      <c r="E130" s="27">
        <v>149850</v>
      </c>
      <c r="F130" s="28">
        <f t="shared" si="14"/>
        <v>57655.100443243246</v>
      </c>
      <c r="G130" s="29">
        <f t="shared" si="10"/>
        <v>0.0025707148093153417</v>
      </c>
      <c r="H130" s="30">
        <f t="shared" si="15"/>
        <v>23.456102702702704</v>
      </c>
      <c r="I130" s="30">
        <f t="shared" si="16"/>
        <v>33075.100443243246</v>
      </c>
      <c r="J130" s="30">
        <f t="shared" si="17"/>
        <v>33075.100443243246</v>
      </c>
      <c r="K130" s="30">
        <f t="shared" si="11"/>
        <v>0.003593907176467701</v>
      </c>
      <c r="L130" s="36">
        <f t="shared" si="12"/>
        <v>350517.5863631307</v>
      </c>
      <c r="M130" s="37">
        <f t="shared" si="13"/>
        <v>136883.15521814415</v>
      </c>
      <c r="N130" s="38">
        <f t="shared" si="9"/>
        <v>487400.7415812749</v>
      </c>
      <c r="P130" s="35"/>
    </row>
    <row r="131" spans="1:16" s="14" customFormat="1" ht="12.75">
      <c r="A131" s="24" t="s">
        <v>488</v>
      </c>
      <c r="B131" s="25" t="s">
        <v>265</v>
      </c>
      <c r="C131">
        <v>1173</v>
      </c>
      <c r="D131">
        <v>1067958.3</v>
      </c>
      <c r="E131" s="27">
        <v>94650</v>
      </c>
      <c r="F131" s="28">
        <f t="shared" si="14"/>
        <v>13235.235984152141</v>
      </c>
      <c r="G131" s="29">
        <f t="shared" si="10"/>
        <v>0.00059013022070332</v>
      </c>
      <c r="H131" s="30">
        <f t="shared" si="15"/>
        <v>11.28323613312203</v>
      </c>
      <c r="I131" s="30">
        <f t="shared" si="16"/>
        <v>1505.2359841521406</v>
      </c>
      <c r="J131" s="30">
        <f t="shared" si="17"/>
        <v>1505.2359841521406</v>
      </c>
      <c r="K131" s="30">
        <f t="shared" si="11"/>
        <v>0.00016355742940236235</v>
      </c>
      <c r="L131" s="36">
        <f t="shared" si="12"/>
        <v>80464.3984044111</v>
      </c>
      <c r="M131" s="37">
        <f t="shared" si="13"/>
        <v>6229.50340580824</v>
      </c>
      <c r="N131" s="38">
        <f t="shared" si="9"/>
        <v>86693.90181021934</v>
      </c>
      <c r="P131" s="35"/>
    </row>
    <row r="132" spans="1:16" s="14" customFormat="1" ht="12.75">
      <c r="A132" s="24" t="s">
        <v>489</v>
      </c>
      <c r="B132" s="25" t="s">
        <v>314</v>
      </c>
      <c r="C132">
        <v>4002</v>
      </c>
      <c r="D132">
        <v>6246604.54</v>
      </c>
      <c r="E132" s="27">
        <v>310550</v>
      </c>
      <c r="F132" s="28">
        <f t="shared" si="14"/>
        <v>80498.82907448076</v>
      </c>
      <c r="G132" s="29">
        <f t="shared" si="10"/>
        <v>0.003589266698755078</v>
      </c>
      <c r="H132" s="30">
        <f t="shared" si="15"/>
        <v>20.114649943648367</v>
      </c>
      <c r="I132" s="30">
        <f t="shared" si="16"/>
        <v>40478.82907448076</v>
      </c>
      <c r="J132" s="30">
        <f t="shared" si="17"/>
        <v>40478.82907448076</v>
      </c>
      <c r="K132" s="30">
        <f t="shared" si="11"/>
        <v>0.004398388889413174</v>
      </c>
      <c r="L132" s="36">
        <f t="shared" si="12"/>
        <v>489397.38297779596</v>
      </c>
      <c r="M132" s="37">
        <f t="shared" si="13"/>
        <v>167523.9007288576</v>
      </c>
      <c r="N132" s="38">
        <f t="shared" si="9"/>
        <v>656921.2837066536</v>
      </c>
      <c r="P132" s="35"/>
    </row>
    <row r="133" spans="1:16" s="14" customFormat="1" ht="12.75">
      <c r="A133" s="24" t="s">
        <v>486</v>
      </c>
      <c r="B133" s="25" t="s">
        <v>205</v>
      </c>
      <c r="C133">
        <v>1669</v>
      </c>
      <c r="D133">
        <v>2198730</v>
      </c>
      <c r="E133" s="27">
        <v>139750</v>
      </c>
      <c r="F133" s="28">
        <f t="shared" si="14"/>
        <v>26258.89352415027</v>
      </c>
      <c r="G133" s="29">
        <f t="shared" si="10"/>
        <v>0.0011708266214056837</v>
      </c>
      <c r="H133" s="30">
        <f t="shared" si="15"/>
        <v>15.733309481216457</v>
      </c>
      <c r="I133" s="30">
        <f t="shared" si="16"/>
        <v>9568.893524150268</v>
      </c>
      <c r="J133" s="30">
        <f t="shared" si="17"/>
        <v>9568.893524150268</v>
      </c>
      <c r="K133" s="30">
        <f t="shared" si="11"/>
        <v>0.0010397463544006944</v>
      </c>
      <c r="L133" s="36">
        <f t="shared" si="12"/>
        <v>159642.49316870735</v>
      </c>
      <c r="M133" s="37">
        <f t="shared" si="13"/>
        <v>39601.40165801771</v>
      </c>
      <c r="N133" s="38">
        <f t="shared" si="9"/>
        <v>199243.89482672507</v>
      </c>
      <c r="P133" s="35"/>
    </row>
    <row r="134" spans="1:16" s="14" customFormat="1" ht="12.75">
      <c r="A134" s="24" t="s">
        <v>488</v>
      </c>
      <c r="B134" s="25" t="s">
        <v>266</v>
      </c>
      <c r="C134">
        <v>44</v>
      </c>
      <c r="D134">
        <v>94917</v>
      </c>
      <c r="E134" s="27">
        <v>4900</v>
      </c>
      <c r="F134" s="28">
        <f t="shared" si="14"/>
        <v>852.315918367347</v>
      </c>
      <c r="G134" s="29">
        <f t="shared" si="10"/>
        <v>3.8002902374943675E-05</v>
      </c>
      <c r="H134" s="30">
        <f t="shared" si="15"/>
        <v>19.370816326530612</v>
      </c>
      <c r="I134" s="30">
        <f t="shared" si="16"/>
        <v>412.3159183673469</v>
      </c>
      <c r="J134" s="30">
        <f t="shared" si="17"/>
        <v>412.3159183673469</v>
      </c>
      <c r="K134" s="30">
        <f t="shared" si="11"/>
        <v>4.480183334696399E-05</v>
      </c>
      <c r="L134" s="36">
        <f t="shared" si="12"/>
        <v>5181.704935525945</v>
      </c>
      <c r="M134" s="37">
        <f t="shared" si="13"/>
        <v>1706.3925157124918</v>
      </c>
      <c r="N134" s="38">
        <f aca="true" t="shared" si="18" ref="N134:N197">L134+M134</f>
        <v>6888.097451238436</v>
      </c>
      <c r="P134" s="35"/>
    </row>
    <row r="135" spans="1:16" s="14" customFormat="1" ht="12.75">
      <c r="A135" s="39" t="s">
        <v>479</v>
      </c>
      <c r="B135" s="25" t="s">
        <v>1</v>
      </c>
      <c r="C135">
        <v>3938</v>
      </c>
      <c r="D135">
        <v>6545208.22</v>
      </c>
      <c r="E135" s="27">
        <v>413550</v>
      </c>
      <c r="F135" s="28">
        <f t="shared" si="14"/>
        <v>62326.27244676581</v>
      </c>
      <c r="G135" s="29">
        <f aca="true" t="shared" si="19" ref="G135:G198">F135/$F$498</f>
        <v>0.0027789921508514274</v>
      </c>
      <c r="H135" s="30">
        <f t="shared" si="15"/>
        <v>15.826884826502235</v>
      </c>
      <c r="I135" s="30">
        <f t="shared" si="16"/>
        <v>22946.2724467658</v>
      </c>
      <c r="J135" s="30">
        <f t="shared" si="17"/>
        <v>22946.2724467658</v>
      </c>
      <c r="K135" s="30">
        <f aca="true" t="shared" si="20" ref="K135:K198">J135/$J$498</f>
        <v>0.002493318904991003</v>
      </c>
      <c r="L135" s="36">
        <f aca="true" t="shared" si="21" ref="L135:L198">$B$505*G135</f>
        <v>378916.2522846926</v>
      </c>
      <c r="M135" s="37">
        <f aca="true" t="shared" si="22" ref="M135:M198">$G$505*K135</f>
        <v>94964.43339297913</v>
      </c>
      <c r="N135" s="38">
        <f t="shared" si="18"/>
        <v>473880.68567767175</v>
      </c>
      <c r="P135" s="35"/>
    </row>
    <row r="136" spans="1:16" s="14" customFormat="1" ht="12.75">
      <c r="A136" s="39" t="s">
        <v>480</v>
      </c>
      <c r="B136" s="25" t="s">
        <v>26</v>
      </c>
      <c r="C136">
        <v>212</v>
      </c>
      <c r="D136">
        <v>227624.74</v>
      </c>
      <c r="E136" s="27">
        <v>17550</v>
      </c>
      <c r="F136" s="28">
        <f aca="true" t="shared" si="23" ref="F136:F199">(C136*D136)/E136</f>
        <v>2749.6549789173787</v>
      </c>
      <c r="G136" s="29">
        <f t="shared" si="19"/>
        <v>0.00012260110069132582</v>
      </c>
      <c r="H136" s="30">
        <f aca="true" t="shared" si="24" ref="H136:H199">D136/E136</f>
        <v>12.970070655270655</v>
      </c>
      <c r="I136" s="30">
        <f aca="true" t="shared" si="25" ref="I136:I199">(H136-10)*C136</f>
        <v>629.6549789173789</v>
      </c>
      <c r="J136" s="30">
        <f aca="true" t="shared" si="26" ref="J136:J199">IF(I136&gt;0,I136,0)</f>
        <v>629.6549789173789</v>
      </c>
      <c r="K136" s="30">
        <f t="shared" si="20"/>
        <v>6.841767725884771E-05</v>
      </c>
      <c r="L136" s="36">
        <f t="shared" si="21"/>
        <v>16716.68974872864</v>
      </c>
      <c r="M136" s="37">
        <f t="shared" si="22"/>
        <v>2605.8623876569977</v>
      </c>
      <c r="N136" s="38">
        <f t="shared" si="18"/>
        <v>19322.55213638564</v>
      </c>
      <c r="P136" s="35"/>
    </row>
    <row r="137" spans="1:16" s="14" customFormat="1" ht="12.75">
      <c r="A137" s="39" t="s">
        <v>480</v>
      </c>
      <c r="B137" s="25" t="s">
        <v>27</v>
      </c>
      <c r="C137">
        <v>789</v>
      </c>
      <c r="D137">
        <v>1391776.67</v>
      </c>
      <c r="E137" s="27">
        <v>87750</v>
      </c>
      <c r="F137" s="28">
        <f t="shared" si="23"/>
        <v>12514.094502905982</v>
      </c>
      <c r="G137" s="29">
        <f t="shared" si="19"/>
        <v>0.0005579760995379937</v>
      </c>
      <c r="H137" s="30">
        <f t="shared" si="24"/>
        <v>15.86070279202279</v>
      </c>
      <c r="I137" s="30">
        <f t="shared" si="25"/>
        <v>4624.094502905981</v>
      </c>
      <c r="J137" s="30">
        <f t="shared" si="26"/>
        <v>4624.094502905981</v>
      </c>
      <c r="K137" s="30">
        <f t="shared" si="20"/>
        <v>0.0005024494618595658</v>
      </c>
      <c r="L137" s="36">
        <f t="shared" si="21"/>
        <v>76080.17620222153</v>
      </c>
      <c r="M137" s="37">
        <f t="shared" si="22"/>
        <v>19137.074025543923</v>
      </c>
      <c r="N137" s="38">
        <f t="shared" si="18"/>
        <v>95217.25022776544</v>
      </c>
      <c r="P137" s="35"/>
    </row>
    <row r="138" spans="1:16" s="14" customFormat="1" ht="12.75">
      <c r="A138" s="24" t="s">
        <v>493</v>
      </c>
      <c r="B138" s="25" t="s">
        <v>496</v>
      </c>
      <c r="C138">
        <v>1337</v>
      </c>
      <c r="D138">
        <v>1393147.88</v>
      </c>
      <c r="E138" s="27">
        <v>88250</v>
      </c>
      <c r="F138" s="28">
        <f t="shared" si="23"/>
        <v>21106.387711728046</v>
      </c>
      <c r="G138" s="29">
        <f t="shared" si="19"/>
        <v>0.0009410876582394253</v>
      </c>
      <c r="H138" s="30">
        <f t="shared" si="24"/>
        <v>15.78637824362606</v>
      </c>
      <c r="I138" s="30">
        <f t="shared" si="25"/>
        <v>7736.3877117280435</v>
      </c>
      <c r="J138" s="30">
        <f t="shared" si="26"/>
        <v>7736.3877117280435</v>
      </c>
      <c r="K138" s="30">
        <f t="shared" si="20"/>
        <v>0.0008406281143371665</v>
      </c>
      <c r="L138" s="36">
        <f t="shared" si="21"/>
        <v>128317.52994415893</v>
      </c>
      <c r="M138" s="37">
        <f t="shared" si="22"/>
        <v>32017.47374250369</v>
      </c>
      <c r="N138" s="38">
        <f t="shared" si="18"/>
        <v>160335.00368666262</v>
      </c>
      <c r="P138" s="35"/>
    </row>
    <row r="139" spans="1:16" s="14" customFormat="1" ht="12.75">
      <c r="A139" s="24" t="s">
        <v>488</v>
      </c>
      <c r="B139" s="25" t="s">
        <v>513</v>
      </c>
      <c r="C139">
        <v>1642</v>
      </c>
      <c r="D139">
        <v>2370789.94</v>
      </c>
      <c r="E139" s="27">
        <v>60950</v>
      </c>
      <c r="F139" s="28">
        <f t="shared" si="23"/>
        <v>63869.35326464315</v>
      </c>
      <c r="G139" s="29">
        <f t="shared" si="19"/>
        <v>0.0028477947490602833</v>
      </c>
      <c r="H139" s="30">
        <f t="shared" si="24"/>
        <v>38.89729187858901</v>
      </c>
      <c r="I139" s="30">
        <f t="shared" si="25"/>
        <v>47449.353264643156</v>
      </c>
      <c r="J139" s="30">
        <f t="shared" si="26"/>
        <v>47449.353264643156</v>
      </c>
      <c r="K139" s="30">
        <f t="shared" si="20"/>
        <v>0.005155799043125465</v>
      </c>
      <c r="L139" s="36">
        <f t="shared" si="21"/>
        <v>388297.5032006989</v>
      </c>
      <c r="M139" s="37">
        <f t="shared" si="22"/>
        <v>196371.80540298374</v>
      </c>
      <c r="N139" s="38">
        <f t="shared" si="18"/>
        <v>584669.3086036826</v>
      </c>
      <c r="P139" s="35"/>
    </row>
    <row r="140" spans="1:16" s="14" customFormat="1" ht="12.75">
      <c r="A140" s="24" t="s">
        <v>483</v>
      </c>
      <c r="B140" s="25" t="s">
        <v>128</v>
      </c>
      <c r="C140">
        <v>436</v>
      </c>
      <c r="D140">
        <v>1147075.11</v>
      </c>
      <c r="E140" s="27">
        <v>74000</v>
      </c>
      <c r="F140" s="28">
        <f t="shared" si="23"/>
        <v>6758.442540000001</v>
      </c>
      <c r="G140" s="29">
        <f t="shared" si="19"/>
        <v>0.0003013441688925356</v>
      </c>
      <c r="H140" s="30">
        <f t="shared" si="24"/>
        <v>15.501015</v>
      </c>
      <c r="I140" s="30">
        <f t="shared" si="25"/>
        <v>2398.4425400000005</v>
      </c>
      <c r="J140" s="30">
        <f t="shared" si="26"/>
        <v>2398.4425400000005</v>
      </c>
      <c r="K140" s="30">
        <f t="shared" si="20"/>
        <v>0.00026061235616329977</v>
      </c>
      <c r="L140" s="36">
        <f t="shared" si="21"/>
        <v>41088.350353786096</v>
      </c>
      <c r="M140" s="37">
        <f t="shared" si="22"/>
        <v>9926.088752111049</v>
      </c>
      <c r="N140" s="38">
        <f t="shared" si="18"/>
        <v>51014.439105897145</v>
      </c>
      <c r="P140" s="35"/>
    </row>
    <row r="141" spans="1:16" s="14" customFormat="1" ht="12.75">
      <c r="A141" s="39" t="s">
        <v>480</v>
      </c>
      <c r="B141" s="25" t="s">
        <v>28</v>
      </c>
      <c r="C141">
        <v>1261</v>
      </c>
      <c r="D141">
        <v>3305636.34</v>
      </c>
      <c r="E141" s="27">
        <v>255400</v>
      </c>
      <c r="F141" s="28">
        <f t="shared" si="23"/>
        <v>16321.094067110414</v>
      </c>
      <c r="G141" s="29">
        <f t="shared" si="19"/>
        <v>0.0007277218823658566</v>
      </c>
      <c r="H141" s="30">
        <f t="shared" si="24"/>
        <v>12.94297705559906</v>
      </c>
      <c r="I141" s="30">
        <f t="shared" si="25"/>
        <v>3711.0940671104154</v>
      </c>
      <c r="J141" s="30">
        <f t="shared" si="26"/>
        <v>3711.0940671104154</v>
      </c>
      <c r="K141" s="30">
        <f t="shared" si="20"/>
        <v>0.00040324375199469575</v>
      </c>
      <c r="L141" s="36">
        <f t="shared" si="21"/>
        <v>99225.05476928008</v>
      </c>
      <c r="M141" s="37">
        <f t="shared" si="22"/>
        <v>15358.570598723094</v>
      </c>
      <c r="N141" s="38">
        <f t="shared" si="18"/>
        <v>114583.62536800317</v>
      </c>
      <c r="P141" s="35"/>
    </row>
    <row r="142" spans="1:16" s="14" customFormat="1" ht="12.75">
      <c r="A142" s="24" t="s">
        <v>493</v>
      </c>
      <c r="B142" s="25" t="s">
        <v>411</v>
      </c>
      <c r="C142">
        <v>1218</v>
      </c>
      <c r="D142">
        <v>3186122.19</v>
      </c>
      <c r="E142" s="27">
        <v>145850</v>
      </c>
      <c r="F142" s="28">
        <f t="shared" si="23"/>
        <v>26607.451679259513</v>
      </c>
      <c r="G142" s="29">
        <f t="shared" si="19"/>
        <v>0.00118636806707759</v>
      </c>
      <c r="H142" s="30">
        <f t="shared" si="24"/>
        <v>21.845198423037367</v>
      </c>
      <c r="I142" s="30">
        <f t="shared" si="25"/>
        <v>14427.451679259513</v>
      </c>
      <c r="J142" s="30">
        <f t="shared" si="26"/>
        <v>14427.451679259513</v>
      </c>
      <c r="K142" s="30">
        <f t="shared" si="20"/>
        <v>0.0015676724010924093</v>
      </c>
      <c r="L142" s="36">
        <f t="shared" si="21"/>
        <v>161761.5730471016</v>
      </c>
      <c r="M142" s="37">
        <f t="shared" si="22"/>
        <v>59708.816636951204</v>
      </c>
      <c r="N142" s="38">
        <f t="shared" si="18"/>
        <v>221470.38968405282</v>
      </c>
      <c r="P142" s="35"/>
    </row>
    <row r="143" spans="1:16" s="14" customFormat="1" ht="12.75">
      <c r="A143" s="24" t="s">
        <v>488</v>
      </c>
      <c r="B143" s="25" t="s">
        <v>267</v>
      </c>
      <c r="C143">
        <v>2186</v>
      </c>
      <c r="D143">
        <v>2591984.91</v>
      </c>
      <c r="E143" s="27">
        <v>173300</v>
      </c>
      <c r="F143" s="28">
        <f t="shared" si="23"/>
        <v>32695.204923600693</v>
      </c>
      <c r="G143" s="29">
        <f t="shared" si="19"/>
        <v>0.0014578076673969307</v>
      </c>
      <c r="H143" s="30">
        <f t="shared" si="24"/>
        <v>14.95663537218696</v>
      </c>
      <c r="I143" s="30">
        <f t="shared" si="25"/>
        <v>10835.204923600697</v>
      </c>
      <c r="J143" s="30">
        <f t="shared" si="26"/>
        <v>10835.204923600697</v>
      </c>
      <c r="K143" s="30">
        <f t="shared" si="20"/>
        <v>0.0011773424785284886</v>
      </c>
      <c r="L143" s="36">
        <f t="shared" si="21"/>
        <v>198772.428239027</v>
      </c>
      <c r="M143" s="37">
        <f t="shared" si="22"/>
        <v>44842.102291502524</v>
      </c>
      <c r="N143" s="38">
        <f t="shared" si="18"/>
        <v>243614.53053052953</v>
      </c>
      <c r="P143" s="35"/>
    </row>
    <row r="144" spans="1:16" s="14" customFormat="1" ht="12.75">
      <c r="A144" s="24" t="s">
        <v>486</v>
      </c>
      <c r="B144" s="25" t="s">
        <v>206</v>
      </c>
      <c r="C144">
        <v>1257</v>
      </c>
      <c r="D144">
        <v>3532303</v>
      </c>
      <c r="E144" s="27">
        <v>219400</v>
      </c>
      <c r="F144" s="28">
        <f t="shared" si="23"/>
        <v>20237.488017319964</v>
      </c>
      <c r="G144" s="29">
        <f t="shared" si="19"/>
        <v>0.0009023453215675237</v>
      </c>
      <c r="H144" s="30">
        <f t="shared" si="24"/>
        <v>16.099831358249773</v>
      </c>
      <c r="I144" s="30">
        <f t="shared" si="25"/>
        <v>7667.4880173199645</v>
      </c>
      <c r="J144" s="30">
        <f t="shared" si="26"/>
        <v>7667.4880173199645</v>
      </c>
      <c r="K144" s="30">
        <f t="shared" si="20"/>
        <v>0.0008331415427811847</v>
      </c>
      <c r="L144" s="36">
        <f t="shared" si="21"/>
        <v>123035.00296329967</v>
      </c>
      <c r="M144" s="37">
        <f t="shared" si="22"/>
        <v>31732.32849917094</v>
      </c>
      <c r="N144" s="38">
        <f t="shared" si="18"/>
        <v>154767.3314624706</v>
      </c>
      <c r="P144" s="35"/>
    </row>
    <row r="145" spans="1:16" s="14" customFormat="1" ht="12.75">
      <c r="A145" s="24" t="s">
        <v>488</v>
      </c>
      <c r="B145" s="25" t="s">
        <v>268</v>
      </c>
      <c r="C145">
        <v>123</v>
      </c>
      <c r="D145">
        <v>160471</v>
      </c>
      <c r="E145" s="27">
        <v>9000</v>
      </c>
      <c r="F145" s="28">
        <f t="shared" si="23"/>
        <v>2193.103666666667</v>
      </c>
      <c r="G145" s="29">
        <f t="shared" si="19"/>
        <v>9.778569512360448E-05</v>
      </c>
      <c r="H145" s="30">
        <f t="shared" si="24"/>
        <v>17.830111111111112</v>
      </c>
      <c r="I145" s="30">
        <f t="shared" si="25"/>
        <v>963.1036666666668</v>
      </c>
      <c r="J145" s="30">
        <f t="shared" si="26"/>
        <v>963.1036666666668</v>
      </c>
      <c r="K145" s="30">
        <f t="shared" si="20"/>
        <v>0.0001046498765817893</v>
      </c>
      <c r="L145" s="36">
        <f t="shared" si="21"/>
        <v>13333.10319424169</v>
      </c>
      <c r="M145" s="37">
        <f t="shared" si="22"/>
        <v>3985.858453301495</v>
      </c>
      <c r="N145" s="38">
        <f t="shared" si="18"/>
        <v>17318.961647543187</v>
      </c>
      <c r="P145" s="35"/>
    </row>
    <row r="146" spans="1:16" s="14" customFormat="1" ht="12.75">
      <c r="A146" s="24" t="s">
        <v>494</v>
      </c>
      <c r="B146" s="25" t="s">
        <v>443</v>
      </c>
      <c r="C146">
        <v>6421</v>
      </c>
      <c r="D146">
        <v>13684434</v>
      </c>
      <c r="E146" s="27">
        <v>990450</v>
      </c>
      <c r="F146" s="28">
        <f t="shared" si="23"/>
        <v>88714.97876116917</v>
      </c>
      <c r="G146" s="29">
        <f t="shared" si="19"/>
        <v>0.003955606840611457</v>
      </c>
      <c r="H146" s="30">
        <f t="shared" si="24"/>
        <v>13.816380433136453</v>
      </c>
      <c r="I146" s="30">
        <f t="shared" si="25"/>
        <v>24504.978761169168</v>
      </c>
      <c r="J146" s="30">
        <f t="shared" si="26"/>
        <v>24504.978761169168</v>
      </c>
      <c r="K146" s="30">
        <f t="shared" si="20"/>
        <v>0.0026626863667452774</v>
      </c>
      <c r="L146" s="36">
        <f t="shared" si="21"/>
        <v>539347.9499742276</v>
      </c>
      <c r="M146" s="37">
        <f t="shared" si="22"/>
        <v>101415.22675459276</v>
      </c>
      <c r="N146" s="38">
        <f t="shared" si="18"/>
        <v>640763.1767288203</v>
      </c>
      <c r="P146" s="35"/>
    </row>
    <row r="147" spans="1:16" s="14" customFormat="1" ht="12.75">
      <c r="A147" s="24" t="s">
        <v>483</v>
      </c>
      <c r="B147" s="25" t="s">
        <v>129</v>
      </c>
      <c r="C147">
        <v>7964</v>
      </c>
      <c r="D147">
        <v>19421732.33</v>
      </c>
      <c r="E147" s="27">
        <v>1075400</v>
      </c>
      <c r="F147" s="28">
        <f t="shared" si="23"/>
        <v>143829.90168878555</v>
      </c>
      <c r="G147" s="29">
        <f t="shared" si="19"/>
        <v>0.006413060691095582</v>
      </c>
      <c r="H147" s="30">
        <f t="shared" si="24"/>
        <v>18.06000774595499</v>
      </c>
      <c r="I147" s="30">
        <f t="shared" si="25"/>
        <v>64189.90168878555</v>
      </c>
      <c r="J147" s="30">
        <f t="shared" si="26"/>
        <v>64189.90168878555</v>
      </c>
      <c r="K147" s="30">
        <f t="shared" si="20"/>
        <v>0.006974810212049097</v>
      </c>
      <c r="L147" s="36">
        <f t="shared" si="21"/>
        <v>874422.3771915698</v>
      </c>
      <c r="M147" s="37">
        <f t="shared" si="22"/>
        <v>265653.50244003267</v>
      </c>
      <c r="N147" s="38">
        <f t="shared" si="18"/>
        <v>1140075.8796316024</v>
      </c>
      <c r="P147" s="35"/>
    </row>
    <row r="148" spans="1:16" s="14" customFormat="1" ht="12.75">
      <c r="A148" s="24" t="s">
        <v>491</v>
      </c>
      <c r="B148" s="25" t="s">
        <v>348</v>
      </c>
      <c r="C148">
        <v>916</v>
      </c>
      <c r="D148">
        <v>2860308</v>
      </c>
      <c r="E148" s="27">
        <v>213550</v>
      </c>
      <c r="F148" s="28">
        <f t="shared" si="23"/>
        <v>12268.986785296183</v>
      </c>
      <c r="G148" s="29">
        <f t="shared" si="19"/>
        <v>0.0005470472825782995</v>
      </c>
      <c r="H148" s="30">
        <f t="shared" si="24"/>
        <v>13.394090376960898</v>
      </c>
      <c r="I148" s="30">
        <f t="shared" si="25"/>
        <v>3108.986785296183</v>
      </c>
      <c r="J148" s="30">
        <f t="shared" si="26"/>
        <v>3108.986785296183</v>
      </c>
      <c r="K148" s="30">
        <f t="shared" si="20"/>
        <v>0.00033781937981995646</v>
      </c>
      <c r="L148" s="36">
        <f t="shared" si="21"/>
        <v>74590.02936499352</v>
      </c>
      <c r="M148" s="37">
        <f t="shared" si="22"/>
        <v>12866.715898055381</v>
      </c>
      <c r="N148" s="38">
        <f t="shared" si="18"/>
        <v>87456.7452630489</v>
      </c>
      <c r="P148" s="35"/>
    </row>
    <row r="149" spans="1:16" s="14" customFormat="1" ht="12.75">
      <c r="A149" s="24" t="s">
        <v>488</v>
      </c>
      <c r="B149" s="25" t="s">
        <v>269</v>
      </c>
      <c r="C149">
        <v>1542</v>
      </c>
      <c r="D149">
        <v>2566034</v>
      </c>
      <c r="E149" s="27">
        <v>149500</v>
      </c>
      <c r="F149" s="28">
        <f t="shared" si="23"/>
        <v>26467.053030100335</v>
      </c>
      <c r="G149" s="29">
        <f t="shared" si="19"/>
        <v>0.0011801079984309893</v>
      </c>
      <c r="H149" s="30">
        <f t="shared" si="24"/>
        <v>17.164107023411372</v>
      </c>
      <c r="I149" s="30">
        <f t="shared" si="25"/>
        <v>11047.053030100336</v>
      </c>
      <c r="J149" s="30">
        <f t="shared" si="26"/>
        <v>11047.053030100336</v>
      </c>
      <c r="K149" s="30">
        <f t="shared" si="20"/>
        <v>0.0012003616808912037</v>
      </c>
      <c r="L149" s="36">
        <f t="shared" si="21"/>
        <v>160908.01117220102</v>
      </c>
      <c r="M149" s="37">
        <f t="shared" si="22"/>
        <v>45718.84754264457</v>
      </c>
      <c r="N149" s="38">
        <f t="shared" si="18"/>
        <v>206626.85871484558</v>
      </c>
      <c r="P149" s="35"/>
    </row>
    <row r="150" spans="1:16" s="14" customFormat="1" ht="12.75">
      <c r="A150" s="24" t="s">
        <v>488</v>
      </c>
      <c r="B150" s="25" t="s">
        <v>270</v>
      </c>
      <c r="C150">
        <v>1275</v>
      </c>
      <c r="D150">
        <v>1079449.92</v>
      </c>
      <c r="E150" s="27">
        <v>73950</v>
      </c>
      <c r="F150" s="28">
        <f t="shared" si="23"/>
        <v>18611.20551724138</v>
      </c>
      <c r="G150" s="29">
        <f t="shared" si="19"/>
        <v>0.0008298329423514305</v>
      </c>
      <c r="H150" s="30">
        <f t="shared" si="24"/>
        <v>14.597023935091277</v>
      </c>
      <c r="I150" s="30">
        <f t="shared" si="25"/>
        <v>5861.205517241378</v>
      </c>
      <c r="J150" s="30">
        <f t="shared" si="26"/>
        <v>5861.205517241378</v>
      </c>
      <c r="K150" s="30">
        <f t="shared" si="20"/>
        <v>0.0006368727014846924</v>
      </c>
      <c r="L150" s="36">
        <f t="shared" si="21"/>
        <v>113147.9225091896</v>
      </c>
      <c r="M150" s="37">
        <f t="shared" si="22"/>
        <v>24256.927230160312</v>
      </c>
      <c r="N150" s="38">
        <f t="shared" si="18"/>
        <v>137404.8497393499</v>
      </c>
      <c r="P150" s="35"/>
    </row>
    <row r="151" spans="1:16" s="14" customFormat="1" ht="12.75">
      <c r="A151" s="24" t="s">
        <v>482</v>
      </c>
      <c r="B151" s="25" t="s">
        <v>104</v>
      </c>
      <c r="C151">
        <v>618</v>
      </c>
      <c r="D151">
        <v>2119196.33</v>
      </c>
      <c r="E151" s="27">
        <v>167300</v>
      </c>
      <c r="F151" s="28">
        <f t="shared" si="23"/>
        <v>7828.232707352063</v>
      </c>
      <c r="G151" s="29">
        <f t="shared" si="19"/>
        <v>0.0003490437723088744</v>
      </c>
      <c r="H151" s="30">
        <f t="shared" si="24"/>
        <v>12.667043215780037</v>
      </c>
      <c r="I151" s="30">
        <f t="shared" si="25"/>
        <v>1648.2327073520628</v>
      </c>
      <c r="J151" s="30">
        <f t="shared" si="26"/>
        <v>1648.2327073520628</v>
      </c>
      <c r="K151" s="30">
        <f t="shared" si="20"/>
        <v>0.00017909530964558174</v>
      </c>
      <c r="L151" s="36">
        <f t="shared" si="21"/>
        <v>47592.20282290792</v>
      </c>
      <c r="M151" s="37">
        <f t="shared" si="22"/>
        <v>6821.303351844673</v>
      </c>
      <c r="N151" s="38">
        <f t="shared" si="18"/>
        <v>54413.5061747526</v>
      </c>
      <c r="P151" s="35"/>
    </row>
    <row r="152" spans="1:16" s="14" customFormat="1" ht="12.75">
      <c r="A152" s="24" t="s">
        <v>488</v>
      </c>
      <c r="B152" s="25" t="s">
        <v>271</v>
      </c>
      <c r="C152">
        <v>1065</v>
      </c>
      <c r="D152">
        <v>1003383.18</v>
      </c>
      <c r="E152" s="27">
        <v>64650</v>
      </c>
      <c r="F152" s="28">
        <f t="shared" si="23"/>
        <v>16529.0500649652</v>
      </c>
      <c r="G152" s="29">
        <f t="shared" si="19"/>
        <v>0.0007369941854103636</v>
      </c>
      <c r="H152" s="30">
        <f t="shared" si="24"/>
        <v>15.520234802784223</v>
      </c>
      <c r="I152" s="30">
        <f t="shared" si="25"/>
        <v>5879.050064965198</v>
      </c>
      <c r="J152" s="30">
        <f t="shared" si="26"/>
        <v>5879.050064965198</v>
      </c>
      <c r="K152" s="30">
        <f t="shared" si="20"/>
        <v>0.0006388116721080925</v>
      </c>
      <c r="L152" s="36">
        <f t="shared" si="21"/>
        <v>100489.33553329595</v>
      </c>
      <c r="M152" s="37">
        <f t="shared" si="22"/>
        <v>24330.777890117297</v>
      </c>
      <c r="N152" s="38">
        <f t="shared" si="18"/>
        <v>124820.11342341325</v>
      </c>
      <c r="P152" s="35"/>
    </row>
    <row r="153" spans="1:16" s="14" customFormat="1" ht="12.75">
      <c r="A153" s="24" t="s">
        <v>491</v>
      </c>
      <c r="B153" s="25" t="s">
        <v>349</v>
      </c>
      <c r="C153">
        <v>6568</v>
      </c>
      <c r="D153">
        <v>8332503.96</v>
      </c>
      <c r="E153" s="27">
        <v>392400</v>
      </c>
      <c r="F153" s="28">
        <f t="shared" si="23"/>
        <v>139469.63814801222</v>
      </c>
      <c r="G153" s="29">
        <f t="shared" si="19"/>
        <v>0.006218646077807065</v>
      </c>
      <c r="H153" s="30">
        <f t="shared" si="24"/>
        <v>21.234719571865444</v>
      </c>
      <c r="I153" s="30">
        <f t="shared" si="25"/>
        <v>73789.63814801224</v>
      </c>
      <c r="J153" s="30">
        <f t="shared" si="26"/>
        <v>73789.63814801224</v>
      </c>
      <c r="K153" s="30">
        <f t="shared" si="20"/>
        <v>0.008017907928780639</v>
      </c>
      <c r="L153" s="36">
        <f t="shared" si="21"/>
        <v>847913.8976213442</v>
      </c>
      <c r="M153" s="37">
        <f t="shared" si="22"/>
        <v>305382.5493119083</v>
      </c>
      <c r="N153" s="38">
        <f t="shared" si="18"/>
        <v>1153296.4469332525</v>
      </c>
      <c r="P153" s="35"/>
    </row>
    <row r="154" spans="1:16" s="14" customFormat="1" ht="12.75">
      <c r="A154" s="24" t="s">
        <v>481</v>
      </c>
      <c r="B154" s="25" t="s">
        <v>79</v>
      </c>
      <c r="C154">
        <v>11685</v>
      </c>
      <c r="D154">
        <v>37838416</v>
      </c>
      <c r="E154" s="27">
        <v>2532600</v>
      </c>
      <c r="F154" s="28">
        <f t="shared" si="23"/>
        <v>174580.23018242122</v>
      </c>
      <c r="G154" s="29">
        <f t="shared" si="19"/>
        <v>0.007784150572861018</v>
      </c>
      <c r="H154" s="30">
        <f t="shared" si="24"/>
        <v>14.940541735765617</v>
      </c>
      <c r="I154" s="30">
        <f t="shared" si="25"/>
        <v>57730.23018242123</v>
      </c>
      <c r="J154" s="30">
        <f t="shared" si="26"/>
        <v>57730.23018242123</v>
      </c>
      <c r="K154" s="30">
        <f t="shared" si="20"/>
        <v>0.006272908797594308</v>
      </c>
      <c r="L154" s="36">
        <f t="shared" si="21"/>
        <v>1061370.8143740385</v>
      </c>
      <c r="M154" s="37">
        <f t="shared" si="22"/>
        <v>238919.79020290106</v>
      </c>
      <c r="N154" s="38">
        <f t="shared" si="18"/>
        <v>1300290.6045769395</v>
      </c>
      <c r="P154" s="35"/>
    </row>
    <row r="155" spans="1:16" s="14" customFormat="1" ht="12.75">
      <c r="A155" s="24" t="s">
        <v>484</v>
      </c>
      <c r="B155" s="25" t="s">
        <v>161</v>
      </c>
      <c r="C155">
        <v>2933</v>
      </c>
      <c r="D155">
        <v>3222386</v>
      </c>
      <c r="E155" s="27">
        <v>224700</v>
      </c>
      <c r="F155" s="28">
        <f t="shared" si="23"/>
        <v>42061.673956386294</v>
      </c>
      <c r="G155" s="29">
        <f t="shared" si="19"/>
        <v>0.0018754380325938283</v>
      </c>
      <c r="H155" s="30">
        <f t="shared" si="24"/>
        <v>14.340836671117044</v>
      </c>
      <c r="I155" s="30">
        <f t="shared" si="25"/>
        <v>12731.67395638629</v>
      </c>
      <c r="J155" s="30">
        <f t="shared" si="26"/>
        <v>12731.67395638629</v>
      </c>
      <c r="K155" s="30">
        <f t="shared" si="20"/>
        <v>0.0013834108978390415</v>
      </c>
      <c r="L155" s="36">
        <f t="shared" si="21"/>
        <v>255716.42960017239</v>
      </c>
      <c r="M155" s="37">
        <f t="shared" si="22"/>
        <v>52690.745576098365</v>
      </c>
      <c r="N155" s="38">
        <f t="shared" si="18"/>
        <v>308407.1751762708</v>
      </c>
      <c r="P155" s="35"/>
    </row>
    <row r="156" spans="1:16" s="14" customFormat="1" ht="12.75">
      <c r="A156" s="24" t="s">
        <v>482</v>
      </c>
      <c r="B156" s="25" t="s">
        <v>105</v>
      </c>
      <c r="C156">
        <v>7500</v>
      </c>
      <c r="D156">
        <v>9000210.42</v>
      </c>
      <c r="E156" s="27">
        <v>441050</v>
      </c>
      <c r="F156" s="28">
        <f t="shared" si="23"/>
        <v>153047.4507425462</v>
      </c>
      <c r="G156" s="29">
        <f t="shared" si="19"/>
        <v>0.006824051040187413</v>
      </c>
      <c r="H156" s="30">
        <f t="shared" si="24"/>
        <v>20.406326765672826</v>
      </c>
      <c r="I156" s="30">
        <f t="shared" si="25"/>
        <v>78047.45074254619</v>
      </c>
      <c r="J156" s="30">
        <f t="shared" si="26"/>
        <v>78047.45074254619</v>
      </c>
      <c r="K156" s="30">
        <f t="shared" si="20"/>
        <v>0.008480557566559022</v>
      </c>
      <c r="L156" s="36">
        <f t="shared" si="21"/>
        <v>930461.0107499055</v>
      </c>
      <c r="M156" s="37">
        <f t="shared" si="22"/>
        <v>323003.74514977075</v>
      </c>
      <c r="N156" s="38">
        <f t="shared" si="18"/>
        <v>1253464.7558996761</v>
      </c>
      <c r="P156" s="35"/>
    </row>
    <row r="157" spans="1:16" s="14" customFormat="1" ht="12.75">
      <c r="A157" s="24" t="s">
        <v>484</v>
      </c>
      <c r="B157" s="25" t="s">
        <v>162</v>
      </c>
      <c r="C157">
        <v>1122</v>
      </c>
      <c r="D157">
        <v>2634489</v>
      </c>
      <c r="E157" s="27">
        <v>166150</v>
      </c>
      <c r="F157" s="28">
        <f t="shared" si="23"/>
        <v>17790.530592837797</v>
      </c>
      <c r="G157" s="29">
        <f t="shared" si="19"/>
        <v>0.0007932408426832514</v>
      </c>
      <c r="H157" s="30">
        <f t="shared" si="24"/>
        <v>15.856087872404453</v>
      </c>
      <c r="I157" s="30">
        <f t="shared" si="25"/>
        <v>6570.530592837797</v>
      </c>
      <c r="J157" s="30">
        <f t="shared" si="26"/>
        <v>6570.530592837797</v>
      </c>
      <c r="K157" s="30">
        <f t="shared" si="20"/>
        <v>0.0007139472513869357</v>
      </c>
      <c r="L157" s="36">
        <f t="shared" si="21"/>
        <v>108158.58086414526</v>
      </c>
      <c r="M157" s="37">
        <f t="shared" si="22"/>
        <v>27192.508774035</v>
      </c>
      <c r="N157" s="38">
        <f t="shared" si="18"/>
        <v>135351.08963818027</v>
      </c>
      <c r="P157" s="35"/>
    </row>
    <row r="158" spans="1:16" s="14" customFormat="1" ht="12.75">
      <c r="A158" s="39" t="s">
        <v>480</v>
      </c>
      <c r="B158" s="25" t="s">
        <v>29</v>
      </c>
      <c r="C158">
        <v>3328</v>
      </c>
      <c r="D158">
        <v>3743229.16</v>
      </c>
      <c r="E158" s="27">
        <v>174600</v>
      </c>
      <c r="F158" s="28">
        <f t="shared" si="23"/>
        <v>71348.60621122566</v>
      </c>
      <c r="G158" s="29">
        <f t="shared" si="19"/>
        <v>0.0031812782772231126</v>
      </c>
      <c r="H158" s="30">
        <f t="shared" si="24"/>
        <v>21.438884077892325</v>
      </c>
      <c r="I158" s="30">
        <f t="shared" si="25"/>
        <v>38068.60621122566</v>
      </c>
      <c r="J158" s="30">
        <f t="shared" si="26"/>
        <v>38068.60621122566</v>
      </c>
      <c r="K158" s="30">
        <f t="shared" si="20"/>
        <v>0.00413649649516321</v>
      </c>
      <c r="L158" s="36">
        <f t="shared" si="21"/>
        <v>433768.0629687145</v>
      </c>
      <c r="M158" s="37">
        <f t="shared" si="22"/>
        <v>157549.05844931846</v>
      </c>
      <c r="N158" s="38">
        <f t="shared" si="18"/>
        <v>591317.121418033</v>
      </c>
      <c r="P158" s="35"/>
    </row>
    <row r="159" spans="1:16" s="14" customFormat="1" ht="12.75">
      <c r="A159" s="39" t="s">
        <v>480</v>
      </c>
      <c r="B159" s="25" t="s">
        <v>30</v>
      </c>
      <c r="C159">
        <v>3866</v>
      </c>
      <c r="D159">
        <v>3991900.16</v>
      </c>
      <c r="E159" s="27">
        <v>253900</v>
      </c>
      <c r="F159" s="28">
        <f t="shared" si="23"/>
        <v>60782.53650476566</v>
      </c>
      <c r="G159" s="29">
        <f t="shared" si="19"/>
        <v>0.0027101603420910067</v>
      </c>
      <c r="H159" s="30">
        <f t="shared" si="24"/>
        <v>15.722332256794013</v>
      </c>
      <c r="I159" s="30">
        <f t="shared" si="25"/>
        <v>22122.536504765656</v>
      </c>
      <c r="J159" s="30">
        <f t="shared" si="26"/>
        <v>22122.536504765656</v>
      </c>
      <c r="K159" s="30">
        <f t="shared" si="20"/>
        <v>0.002403812585318632</v>
      </c>
      <c r="L159" s="36">
        <f t="shared" si="21"/>
        <v>369531.01850291155</v>
      </c>
      <c r="M159" s="37">
        <f t="shared" si="22"/>
        <v>91555.35607207852</v>
      </c>
      <c r="N159" s="38">
        <f t="shared" si="18"/>
        <v>461086.37457499007</v>
      </c>
      <c r="P159" s="35"/>
    </row>
    <row r="160" spans="1:16" s="14" customFormat="1" ht="12.75">
      <c r="A160" s="24" t="s">
        <v>492</v>
      </c>
      <c r="B160" s="25" t="s">
        <v>373</v>
      </c>
      <c r="C160">
        <v>1177</v>
      </c>
      <c r="D160">
        <v>1148576.77</v>
      </c>
      <c r="E160" s="27">
        <v>90100</v>
      </c>
      <c r="F160" s="28">
        <f t="shared" si="23"/>
        <v>15004.160469367369</v>
      </c>
      <c r="G160" s="29">
        <f t="shared" si="19"/>
        <v>0.0006690026940099939</v>
      </c>
      <c r="H160" s="30">
        <f t="shared" si="24"/>
        <v>12.747799889012208</v>
      </c>
      <c r="I160" s="30">
        <f t="shared" si="25"/>
        <v>3234.1604693673694</v>
      </c>
      <c r="J160" s="30">
        <f t="shared" si="26"/>
        <v>3234.1604693673694</v>
      </c>
      <c r="K160" s="30">
        <f t="shared" si="20"/>
        <v>0.0003514206265421032</v>
      </c>
      <c r="L160" s="36">
        <f t="shared" si="21"/>
        <v>91218.67922691462</v>
      </c>
      <c r="M160" s="37">
        <f t="shared" si="22"/>
        <v>13384.754198659948</v>
      </c>
      <c r="N160" s="38">
        <f t="shared" si="18"/>
        <v>104603.43342557458</v>
      </c>
      <c r="P160" s="35"/>
    </row>
    <row r="161" spans="1:16" s="14" customFormat="1" ht="12.75">
      <c r="A161" s="24" t="s">
        <v>483</v>
      </c>
      <c r="B161" s="25" t="s">
        <v>130</v>
      </c>
      <c r="C161">
        <v>1507</v>
      </c>
      <c r="D161">
        <v>2437383.56</v>
      </c>
      <c r="E161" s="27">
        <v>175250</v>
      </c>
      <c r="F161" s="28">
        <f t="shared" si="23"/>
        <v>20959.412410385165</v>
      </c>
      <c r="G161" s="29">
        <f t="shared" si="19"/>
        <v>0.0009345343510582562</v>
      </c>
      <c r="H161" s="30">
        <f t="shared" si="24"/>
        <v>13.908037432239658</v>
      </c>
      <c r="I161" s="30">
        <f t="shared" si="25"/>
        <v>5889.412410385164</v>
      </c>
      <c r="J161" s="30">
        <f t="shared" si="26"/>
        <v>5889.412410385164</v>
      </c>
      <c r="K161" s="30">
        <f t="shared" si="20"/>
        <v>0.0006399376341481401</v>
      </c>
      <c r="L161" s="36">
        <f t="shared" si="21"/>
        <v>127423.98492410619</v>
      </c>
      <c r="M161" s="37">
        <f t="shared" si="22"/>
        <v>24373.663036875332</v>
      </c>
      <c r="N161" s="38">
        <f t="shared" si="18"/>
        <v>151797.64796098153</v>
      </c>
      <c r="P161" s="35"/>
    </row>
    <row r="162" spans="1:16" s="14" customFormat="1" ht="12.75">
      <c r="A162" s="24" t="s">
        <v>492</v>
      </c>
      <c r="B162" s="25" t="s">
        <v>374</v>
      </c>
      <c r="C162">
        <v>730</v>
      </c>
      <c r="D162">
        <v>959657.89</v>
      </c>
      <c r="E162" s="27">
        <v>58950</v>
      </c>
      <c r="F162" s="28">
        <f t="shared" si="23"/>
        <v>11883.804235793046</v>
      </c>
      <c r="G162" s="29">
        <f t="shared" si="19"/>
        <v>0.000529872835275544</v>
      </c>
      <c r="H162" s="30">
        <f t="shared" si="24"/>
        <v>16.279183884648006</v>
      </c>
      <c r="I162" s="30">
        <f t="shared" si="25"/>
        <v>4583.804235793044</v>
      </c>
      <c r="J162" s="30">
        <f t="shared" si="26"/>
        <v>4583.804235793044</v>
      </c>
      <c r="K162" s="30">
        <f t="shared" si="20"/>
        <v>0.000498071561923405</v>
      </c>
      <c r="L162" s="36">
        <f t="shared" si="21"/>
        <v>72248.28931904655</v>
      </c>
      <c r="M162" s="37">
        <f t="shared" si="22"/>
        <v>18970.330499051404</v>
      </c>
      <c r="N162" s="38">
        <f t="shared" si="18"/>
        <v>91218.61981809796</v>
      </c>
      <c r="P162" s="35"/>
    </row>
    <row r="163" spans="1:16" s="14" customFormat="1" ht="12.75">
      <c r="A163" s="24" t="s">
        <v>481</v>
      </c>
      <c r="B163" s="25" t="s">
        <v>80</v>
      </c>
      <c r="C163">
        <v>8448</v>
      </c>
      <c r="D163">
        <v>25598389</v>
      </c>
      <c r="E163" s="27">
        <v>1739650</v>
      </c>
      <c r="F163" s="28">
        <f t="shared" si="23"/>
        <v>124309.59691432185</v>
      </c>
      <c r="G163" s="29">
        <f t="shared" si="19"/>
        <v>0.005542693001502151</v>
      </c>
      <c r="H163" s="30">
        <f t="shared" si="24"/>
        <v>14.714677665047567</v>
      </c>
      <c r="I163" s="30">
        <f t="shared" si="25"/>
        <v>39829.596914321846</v>
      </c>
      <c r="J163" s="30">
        <f t="shared" si="26"/>
        <v>39829.596914321846</v>
      </c>
      <c r="K163" s="30">
        <f t="shared" si="20"/>
        <v>0.004327843975314042</v>
      </c>
      <c r="L163" s="36">
        <f t="shared" si="21"/>
        <v>755747.5320865246</v>
      </c>
      <c r="M163" s="37">
        <f t="shared" si="22"/>
        <v>164837.0170804121</v>
      </c>
      <c r="N163" s="38">
        <f t="shared" si="18"/>
        <v>920584.5491669368</v>
      </c>
      <c r="P163" s="35"/>
    </row>
    <row r="164" spans="1:16" s="14" customFormat="1" ht="12.75">
      <c r="A164" s="24" t="s">
        <v>483</v>
      </c>
      <c r="B164" s="25" t="s">
        <v>135</v>
      </c>
      <c r="C164">
        <v>69</v>
      </c>
      <c r="D164">
        <v>213209.48</v>
      </c>
      <c r="E164" s="27">
        <v>12950</v>
      </c>
      <c r="F164" s="28">
        <f t="shared" si="23"/>
        <v>1136.0196231660232</v>
      </c>
      <c r="G164" s="29">
        <f t="shared" si="19"/>
        <v>5.065262997539322E-05</v>
      </c>
      <c r="H164" s="30">
        <f t="shared" si="24"/>
        <v>16.46405250965251</v>
      </c>
      <c r="I164" s="30">
        <f t="shared" si="25"/>
        <v>446.0196231660233</v>
      </c>
      <c r="J164" s="30">
        <f t="shared" si="26"/>
        <v>446.0196231660233</v>
      </c>
      <c r="K164" s="30">
        <f t="shared" si="20"/>
        <v>4.846404404099853E-05</v>
      </c>
      <c r="L164" s="36">
        <f t="shared" si="21"/>
        <v>6906.4983550813195</v>
      </c>
      <c r="M164" s="37">
        <f t="shared" si="22"/>
        <v>1845.877185254174</v>
      </c>
      <c r="N164" s="38">
        <f t="shared" si="18"/>
        <v>8752.375540335493</v>
      </c>
      <c r="P164" s="35"/>
    </row>
    <row r="165" spans="1:16" s="14" customFormat="1" ht="12.75">
      <c r="A165" s="39" t="s">
        <v>480</v>
      </c>
      <c r="B165" s="25" t="s">
        <v>31</v>
      </c>
      <c r="C165">
        <v>993</v>
      </c>
      <c r="D165">
        <v>974038.67</v>
      </c>
      <c r="E165" s="27">
        <v>54450</v>
      </c>
      <c r="F165" s="28">
        <f t="shared" si="23"/>
        <v>17763.460042424245</v>
      </c>
      <c r="G165" s="29">
        <f t="shared" si="19"/>
        <v>0.0007920338260566314</v>
      </c>
      <c r="H165" s="30">
        <f t="shared" si="24"/>
        <v>17.88868080808081</v>
      </c>
      <c r="I165" s="30">
        <f t="shared" si="25"/>
        <v>7833.460042424244</v>
      </c>
      <c r="J165" s="30">
        <f t="shared" si="26"/>
        <v>7833.460042424244</v>
      </c>
      <c r="K165" s="30">
        <f t="shared" si="20"/>
        <v>0.000851175896241085</v>
      </c>
      <c r="L165" s="36">
        <f t="shared" si="21"/>
        <v>107994.0038550076</v>
      </c>
      <c r="M165" s="37">
        <f t="shared" si="22"/>
        <v>32419.2130186361</v>
      </c>
      <c r="N165" s="38">
        <f t="shared" si="18"/>
        <v>140413.2168736437</v>
      </c>
      <c r="P165" s="35"/>
    </row>
    <row r="166" spans="1:16" s="14" customFormat="1" ht="12.75">
      <c r="A166" s="24" t="s">
        <v>485</v>
      </c>
      <c r="B166" s="25" t="s">
        <v>186</v>
      </c>
      <c r="C166">
        <v>1162</v>
      </c>
      <c r="D166">
        <v>2427488.54</v>
      </c>
      <c r="E166" s="27">
        <v>249900</v>
      </c>
      <c r="F166" s="28">
        <f t="shared" si="23"/>
        <v>11287.481726610644</v>
      </c>
      <c r="G166" s="29">
        <f t="shared" si="19"/>
        <v>0.0005032841190353845</v>
      </c>
      <c r="H166" s="30">
        <f t="shared" si="24"/>
        <v>9.71383969587835</v>
      </c>
      <c r="I166" s="30">
        <f t="shared" si="25"/>
        <v>-332.5182733893566</v>
      </c>
      <c r="J166" s="30">
        <f t="shared" si="26"/>
        <v>0</v>
      </c>
      <c r="K166" s="30">
        <f t="shared" si="20"/>
        <v>0</v>
      </c>
      <c r="L166" s="36">
        <f t="shared" si="21"/>
        <v>68622.91142523149</v>
      </c>
      <c r="M166" s="37">
        <f t="shared" si="22"/>
        <v>0</v>
      </c>
      <c r="N166" s="38">
        <f t="shared" si="18"/>
        <v>68622.91142523149</v>
      </c>
      <c r="P166" s="35"/>
    </row>
    <row r="167" spans="1:16" s="14" customFormat="1" ht="12.75">
      <c r="A167" s="24" t="s">
        <v>481</v>
      </c>
      <c r="B167" s="25" t="s">
        <v>81</v>
      </c>
      <c r="C167">
        <v>5</v>
      </c>
      <c r="D167">
        <v>2695691</v>
      </c>
      <c r="E167" s="27">
        <v>157250</v>
      </c>
      <c r="F167" s="28">
        <f t="shared" si="23"/>
        <v>85.7135453100159</v>
      </c>
      <c r="G167" s="29">
        <f t="shared" si="19"/>
        <v>3.82177948860381E-06</v>
      </c>
      <c r="H167" s="30">
        <f t="shared" si="24"/>
        <v>17.14270906200318</v>
      </c>
      <c r="I167" s="30">
        <f t="shared" si="25"/>
        <v>35.7135453100159</v>
      </c>
      <c r="J167" s="30">
        <f t="shared" si="26"/>
        <v>35.7135453100159</v>
      </c>
      <c r="K167" s="30">
        <f t="shared" si="20"/>
        <v>3.880597944275958E-06</v>
      </c>
      <c r="L167" s="36">
        <f t="shared" si="21"/>
        <v>521.1005581417656</v>
      </c>
      <c r="M167" s="37">
        <f t="shared" si="22"/>
        <v>147.80250703848722</v>
      </c>
      <c r="N167" s="38">
        <f t="shared" si="18"/>
        <v>668.9030651802528</v>
      </c>
      <c r="P167" s="35"/>
    </row>
    <row r="168" spans="1:16" s="14" customFormat="1" ht="14.25">
      <c r="A168" s="24" t="s">
        <v>487</v>
      </c>
      <c r="B168" s="25" t="s">
        <v>224</v>
      </c>
      <c r="C168">
        <v>3459</v>
      </c>
      <c r="D168" s="103">
        <v>6838327.68</v>
      </c>
      <c r="E168" s="27">
        <v>384400</v>
      </c>
      <c r="F168" s="28">
        <f t="shared" si="23"/>
        <v>61534.27535150884</v>
      </c>
      <c r="G168" s="29">
        <f t="shared" si="19"/>
        <v>0.002743678732852683</v>
      </c>
      <c r="H168" s="30">
        <f t="shared" si="24"/>
        <v>17.78961415192508</v>
      </c>
      <c r="I168" s="30">
        <f t="shared" si="25"/>
        <v>26944.275351508848</v>
      </c>
      <c r="J168" s="30">
        <f t="shared" si="26"/>
        <v>26944.275351508848</v>
      </c>
      <c r="K168" s="30">
        <f t="shared" si="20"/>
        <v>0.002927737882963601</v>
      </c>
      <c r="L168" s="36">
        <f t="shared" si="21"/>
        <v>374101.25919471664</v>
      </c>
      <c r="M168" s="37">
        <f t="shared" si="22"/>
        <v>111510.39228164912</v>
      </c>
      <c r="N168" s="38">
        <f t="shared" si="18"/>
        <v>485611.65147636575</v>
      </c>
      <c r="P168" s="35"/>
    </row>
    <row r="169" spans="1:16" s="14" customFormat="1" ht="12.75">
      <c r="A169" s="24" t="s">
        <v>484</v>
      </c>
      <c r="B169" s="25" t="s">
        <v>163</v>
      </c>
      <c r="C169">
        <v>5745</v>
      </c>
      <c r="D169">
        <v>7733924</v>
      </c>
      <c r="E169" s="27">
        <v>348750</v>
      </c>
      <c r="F169" s="28">
        <f t="shared" si="23"/>
        <v>127401.8448172043</v>
      </c>
      <c r="G169" s="29">
        <f t="shared" si="19"/>
        <v>0.005680569571257495</v>
      </c>
      <c r="H169" s="30">
        <f t="shared" si="24"/>
        <v>22.176126164874553</v>
      </c>
      <c r="I169" s="30">
        <f t="shared" si="25"/>
        <v>69951.84481720431</v>
      </c>
      <c r="J169" s="30">
        <f t="shared" si="26"/>
        <v>69951.84481720431</v>
      </c>
      <c r="K169" s="30">
        <f t="shared" si="20"/>
        <v>0.007600897162114679</v>
      </c>
      <c r="L169" s="36">
        <f t="shared" si="21"/>
        <v>774547.0357387958</v>
      </c>
      <c r="M169" s="37">
        <f t="shared" si="22"/>
        <v>289499.62671587255</v>
      </c>
      <c r="N169" s="38">
        <f t="shared" si="18"/>
        <v>1064046.6624546684</v>
      </c>
      <c r="P169" s="35"/>
    </row>
    <row r="170" spans="1:16" s="14" customFormat="1" ht="12.75">
      <c r="A170" s="39" t="s">
        <v>480</v>
      </c>
      <c r="B170" s="25" t="s">
        <v>32</v>
      </c>
      <c r="C170">
        <v>78</v>
      </c>
      <c r="D170">
        <v>5893.31</v>
      </c>
      <c r="E170" s="27">
        <v>8800</v>
      </c>
      <c r="F170" s="28">
        <f t="shared" si="23"/>
        <v>52.236156818181826</v>
      </c>
      <c r="G170" s="29">
        <f t="shared" si="19"/>
        <v>2.3290959669112104E-06</v>
      </c>
      <c r="H170" s="30">
        <f t="shared" si="24"/>
        <v>0.6696943181818182</v>
      </c>
      <c r="I170" s="30">
        <f t="shared" si="25"/>
        <v>-727.7638431818182</v>
      </c>
      <c r="J170" s="30">
        <f t="shared" si="26"/>
        <v>0</v>
      </c>
      <c r="K170" s="30">
        <f t="shared" si="20"/>
        <v>0</v>
      </c>
      <c r="L170" s="36">
        <f t="shared" si="21"/>
        <v>317.5727987295675</v>
      </c>
      <c r="M170" s="37">
        <f t="shared" si="22"/>
        <v>0</v>
      </c>
      <c r="N170" s="38">
        <f t="shared" si="18"/>
        <v>317.5727987295675</v>
      </c>
      <c r="P170" s="35"/>
    </row>
    <row r="171" spans="1:16" s="14" customFormat="1" ht="12.75">
      <c r="A171" s="24" t="s">
        <v>488</v>
      </c>
      <c r="B171" s="25" t="s">
        <v>272</v>
      </c>
      <c r="C171">
        <v>1067</v>
      </c>
      <c r="D171">
        <v>665003.03</v>
      </c>
      <c r="E171" s="27">
        <v>49150</v>
      </c>
      <c r="F171" s="28">
        <f t="shared" si="23"/>
        <v>14436.586632960325</v>
      </c>
      <c r="G171" s="29">
        <f t="shared" si="19"/>
        <v>0.0006436958182017062</v>
      </c>
      <c r="H171" s="30">
        <f t="shared" si="24"/>
        <v>13.530071820956257</v>
      </c>
      <c r="I171" s="30">
        <f t="shared" si="25"/>
        <v>3766.5866329603264</v>
      </c>
      <c r="J171" s="30">
        <f t="shared" si="26"/>
        <v>3766.5866329603264</v>
      </c>
      <c r="K171" s="30">
        <f t="shared" si="20"/>
        <v>0.000409273518434584</v>
      </c>
      <c r="L171" s="36">
        <f t="shared" si="21"/>
        <v>87768.08058619064</v>
      </c>
      <c r="M171" s="37">
        <f t="shared" si="22"/>
        <v>15588.229689788324</v>
      </c>
      <c r="N171" s="38">
        <f t="shared" si="18"/>
        <v>103356.31027597896</v>
      </c>
      <c r="P171" s="35"/>
    </row>
    <row r="172" spans="1:16" s="14" customFormat="1" ht="12.75">
      <c r="A172" s="24" t="s">
        <v>490</v>
      </c>
      <c r="B172" s="25" t="s">
        <v>332</v>
      </c>
      <c r="C172">
        <v>1048</v>
      </c>
      <c r="D172">
        <v>3670589</v>
      </c>
      <c r="E172" s="27">
        <v>469600</v>
      </c>
      <c r="F172" s="28">
        <f t="shared" si="23"/>
        <v>8191.604071550256</v>
      </c>
      <c r="G172" s="29">
        <f t="shared" si="19"/>
        <v>0.00036524570657044044</v>
      </c>
      <c r="H172" s="30">
        <f t="shared" si="24"/>
        <v>7.816416098807496</v>
      </c>
      <c r="I172" s="30">
        <f t="shared" si="25"/>
        <v>-2288.3959284497446</v>
      </c>
      <c r="J172" s="30">
        <f t="shared" si="26"/>
        <v>0</v>
      </c>
      <c r="K172" s="30">
        <f t="shared" si="20"/>
        <v>0</v>
      </c>
      <c r="L172" s="36">
        <f t="shared" si="21"/>
        <v>49801.34048034054</v>
      </c>
      <c r="M172" s="37">
        <f t="shared" si="22"/>
        <v>0</v>
      </c>
      <c r="N172" s="38">
        <f t="shared" si="18"/>
        <v>49801.34048034054</v>
      </c>
      <c r="P172" s="35"/>
    </row>
    <row r="173" spans="1:16" s="14" customFormat="1" ht="14.25">
      <c r="A173" s="24" t="s">
        <v>487</v>
      </c>
      <c r="B173" s="25" t="s">
        <v>225</v>
      </c>
      <c r="C173">
        <v>215</v>
      </c>
      <c r="D173" s="103">
        <v>480539.81</v>
      </c>
      <c r="E173" s="27">
        <v>31850</v>
      </c>
      <c r="F173" s="28">
        <f t="shared" si="23"/>
        <v>3243.832312401884</v>
      </c>
      <c r="G173" s="29">
        <f t="shared" si="19"/>
        <v>0.00014463538698776857</v>
      </c>
      <c r="H173" s="30">
        <f t="shared" si="24"/>
        <v>15.087592150706437</v>
      </c>
      <c r="I173" s="30">
        <f t="shared" si="25"/>
        <v>1093.8323124018839</v>
      </c>
      <c r="J173" s="30">
        <f t="shared" si="26"/>
        <v>1093.8323124018839</v>
      </c>
      <c r="K173" s="30">
        <f t="shared" si="20"/>
        <v>0.00011885471985608022</v>
      </c>
      <c r="L173" s="36">
        <f t="shared" si="21"/>
        <v>19721.070017545895</v>
      </c>
      <c r="M173" s="37">
        <f t="shared" si="22"/>
        <v>4526.886273801647</v>
      </c>
      <c r="N173" s="38">
        <f t="shared" si="18"/>
        <v>24247.956291347542</v>
      </c>
      <c r="P173" s="35"/>
    </row>
    <row r="174" spans="1:16" s="14" customFormat="1" ht="12.75">
      <c r="A174" s="24" t="s">
        <v>488</v>
      </c>
      <c r="B174" s="25" t="s">
        <v>273</v>
      </c>
      <c r="C174">
        <v>4563</v>
      </c>
      <c r="D174">
        <v>5467324.14</v>
      </c>
      <c r="E174" s="27">
        <v>295750</v>
      </c>
      <c r="F174" s="28">
        <f t="shared" si="23"/>
        <v>84353.00101714286</v>
      </c>
      <c r="G174" s="29">
        <f t="shared" si="19"/>
        <v>0.0037611157947496764</v>
      </c>
      <c r="H174" s="30">
        <f t="shared" si="24"/>
        <v>18.486303093829246</v>
      </c>
      <c r="I174" s="30">
        <f t="shared" si="25"/>
        <v>38723.00101714285</v>
      </c>
      <c r="J174" s="30">
        <f t="shared" si="26"/>
        <v>38723.00101714285</v>
      </c>
      <c r="K174" s="30">
        <f t="shared" si="20"/>
        <v>0.00420760237716241</v>
      </c>
      <c r="L174" s="36">
        <f t="shared" si="21"/>
        <v>512829.0488041407</v>
      </c>
      <c r="M174" s="37">
        <f t="shared" si="22"/>
        <v>160257.30799631594</v>
      </c>
      <c r="N174" s="38">
        <f t="shared" si="18"/>
        <v>673086.3568004566</v>
      </c>
      <c r="P174" s="35"/>
    </row>
    <row r="175" spans="1:16" s="14" customFormat="1" ht="12.75">
      <c r="A175" s="39" t="s">
        <v>480</v>
      </c>
      <c r="B175" s="25" t="s">
        <v>33</v>
      </c>
      <c r="C175">
        <v>3</v>
      </c>
      <c r="D175">
        <v>68452.55</v>
      </c>
      <c r="E175" s="27">
        <v>14900</v>
      </c>
      <c r="F175" s="28">
        <f t="shared" si="23"/>
        <v>13.782392617449666</v>
      </c>
      <c r="G175" s="29">
        <f t="shared" si="19"/>
        <v>6.145267380872025E-07</v>
      </c>
      <c r="H175" s="30">
        <f t="shared" si="24"/>
        <v>4.5941308724832215</v>
      </c>
      <c r="I175" s="30">
        <f t="shared" si="25"/>
        <v>-16.217607382550334</v>
      </c>
      <c r="J175" s="30">
        <f t="shared" si="26"/>
        <v>0</v>
      </c>
      <c r="K175" s="30">
        <f t="shared" si="20"/>
        <v>0</v>
      </c>
      <c r="L175" s="36">
        <f t="shared" si="21"/>
        <v>83.79086945366068</v>
      </c>
      <c r="M175" s="37">
        <f t="shared" si="22"/>
        <v>0</v>
      </c>
      <c r="N175" s="38">
        <f t="shared" si="18"/>
        <v>83.79086945366068</v>
      </c>
      <c r="P175" s="35"/>
    </row>
    <row r="176" spans="1:16" s="14" customFormat="1" ht="12.75">
      <c r="A176" s="24" t="s">
        <v>481</v>
      </c>
      <c r="B176" s="25" t="s">
        <v>82</v>
      </c>
      <c r="C176">
        <v>17471</v>
      </c>
      <c r="D176">
        <v>26851861</v>
      </c>
      <c r="E176" s="27">
        <v>1806250</v>
      </c>
      <c r="F176" s="28">
        <f t="shared" si="23"/>
        <v>259725.3223701038</v>
      </c>
      <c r="G176" s="29">
        <f t="shared" si="19"/>
        <v>0.011580583980220509</v>
      </c>
      <c r="H176" s="30">
        <f t="shared" si="24"/>
        <v>14.866082214532872</v>
      </c>
      <c r="I176" s="30">
        <f t="shared" si="25"/>
        <v>85015.32237010381</v>
      </c>
      <c r="J176" s="30">
        <f t="shared" si="26"/>
        <v>85015.32237010381</v>
      </c>
      <c r="K176" s="30">
        <f t="shared" si="20"/>
        <v>0.00923767949548428</v>
      </c>
      <c r="L176" s="36">
        <f t="shared" si="21"/>
        <v>1579015.4282043895</v>
      </c>
      <c r="M176" s="37">
        <f t="shared" si="22"/>
        <v>351840.67204502726</v>
      </c>
      <c r="N176" s="38">
        <f t="shared" si="18"/>
        <v>1930856.1002494167</v>
      </c>
      <c r="P176" s="35"/>
    </row>
    <row r="177" spans="1:16" s="14" customFormat="1" ht="12.75">
      <c r="A177" s="24" t="s">
        <v>483</v>
      </c>
      <c r="B177" s="25" t="s">
        <v>131</v>
      </c>
      <c r="C177">
        <v>1733</v>
      </c>
      <c r="D177">
        <v>3714478.19</v>
      </c>
      <c r="E177" s="27">
        <v>416700</v>
      </c>
      <c r="F177" s="28">
        <f t="shared" si="23"/>
        <v>15448.021846100311</v>
      </c>
      <c r="G177" s="29">
        <f t="shared" si="19"/>
        <v>0.0006887935018600944</v>
      </c>
      <c r="H177" s="30">
        <f t="shared" si="24"/>
        <v>8.914034533237341</v>
      </c>
      <c r="I177" s="30">
        <f t="shared" si="25"/>
        <v>-1881.9781538996874</v>
      </c>
      <c r="J177" s="30">
        <f t="shared" si="26"/>
        <v>0</v>
      </c>
      <c r="K177" s="30">
        <f t="shared" si="20"/>
        <v>0</v>
      </c>
      <c r="L177" s="36">
        <f t="shared" si="21"/>
        <v>93917.16066665133</v>
      </c>
      <c r="M177" s="37">
        <f t="shared" si="22"/>
        <v>0</v>
      </c>
      <c r="N177" s="38">
        <f t="shared" si="18"/>
        <v>93917.16066665133</v>
      </c>
      <c r="P177" s="35"/>
    </row>
    <row r="178" spans="1:16" s="14" customFormat="1" ht="12.75">
      <c r="A178" s="39" t="s">
        <v>480</v>
      </c>
      <c r="B178" s="25" t="s">
        <v>34</v>
      </c>
      <c r="C178">
        <v>424</v>
      </c>
      <c r="D178">
        <v>403302.13</v>
      </c>
      <c r="E178" s="27">
        <v>24200</v>
      </c>
      <c r="F178" s="28">
        <f t="shared" si="23"/>
        <v>7066.1199636363635</v>
      </c>
      <c r="G178" s="29">
        <f t="shared" si="19"/>
        <v>0.0003150628321738981</v>
      </c>
      <c r="H178" s="30">
        <f t="shared" si="24"/>
        <v>16.665377272727273</v>
      </c>
      <c r="I178" s="30">
        <f t="shared" si="25"/>
        <v>2826.119963636364</v>
      </c>
      <c r="J178" s="30">
        <f t="shared" si="26"/>
        <v>2826.119963636364</v>
      </c>
      <c r="K178" s="30">
        <f t="shared" si="20"/>
        <v>0.00030708335523577384</v>
      </c>
      <c r="L178" s="36">
        <f t="shared" si="21"/>
        <v>42958.89341211639</v>
      </c>
      <c r="M178" s="37">
        <f t="shared" si="22"/>
        <v>11696.05571754385</v>
      </c>
      <c r="N178" s="38">
        <f t="shared" si="18"/>
        <v>54654.94912966024</v>
      </c>
      <c r="P178" s="35"/>
    </row>
    <row r="179" spans="1:16" s="14" customFormat="1" ht="12.75">
      <c r="A179" s="24" t="s">
        <v>493</v>
      </c>
      <c r="B179" s="25" t="s">
        <v>497</v>
      </c>
      <c r="C179">
        <v>100</v>
      </c>
      <c r="D179">
        <v>326258.68</v>
      </c>
      <c r="E179" s="27">
        <v>36900</v>
      </c>
      <c r="F179" s="28">
        <f t="shared" si="23"/>
        <v>884.169864498645</v>
      </c>
      <c r="G179" s="29">
        <f t="shared" si="19"/>
        <v>3.9423200153029626E-05</v>
      </c>
      <c r="H179" s="30">
        <f t="shared" si="24"/>
        <v>8.84169864498645</v>
      </c>
      <c r="I179" s="30">
        <f t="shared" si="25"/>
        <v>-115.83013550135507</v>
      </c>
      <c r="J179" s="30">
        <f t="shared" si="26"/>
        <v>0</v>
      </c>
      <c r="K179" s="30">
        <f t="shared" si="20"/>
        <v>0</v>
      </c>
      <c r="L179" s="36">
        <f t="shared" si="21"/>
        <v>5375.362881280026</v>
      </c>
      <c r="M179" s="37">
        <f t="shared" si="22"/>
        <v>0</v>
      </c>
      <c r="N179" s="38">
        <f t="shared" si="18"/>
        <v>5375.362881280026</v>
      </c>
      <c r="P179" s="35"/>
    </row>
    <row r="180" spans="1:16" s="14" customFormat="1" ht="12.75">
      <c r="A180" s="24" t="s">
        <v>481</v>
      </c>
      <c r="B180" s="25" t="s">
        <v>83</v>
      </c>
      <c r="C180">
        <v>8181</v>
      </c>
      <c r="D180">
        <v>14534899</v>
      </c>
      <c r="E180" s="27">
        <v>1029500</v>
      </c>
      <c r="F180" s="28">
        <f t="shared" si="23"/>
        <v>115502.67966877125</v>
      </c>
      <c r="G180" s="29">
        <f t="shared" si="19"/>
        <v>0.005150011826489042</v>
      </c>
      <c r="H180" s="30">
        <f t="shared" si="24"/>
        <v>14.118406022340942</v>
      </c>
      <c r="I180" s="30">
        <f t="shared" si="25"/>
        <v>33692.67966877124</v>
      </c>
      <c r="J180" s="30">
        <f t="shared" si="26"/>
        <v>33692.67966877124</v>
      </c>
      <c r="K180" s="30">
        <f t="shared" si="20"/>
        <v>0.0036610127144983753</v>
      </c>
      <c r="L180" s="36">
        <f t="shared" si="21"/>
        <v>702205.3588446429</v>
      </c>
      <c r="M180" s="37">
        <f t="shared" si="22"/>
        <v>139439.04142421973</v>
      </c>
      <c r="N180" s="38">
        <f t="shared" si="18"/>
        <v>841644.4002688626</v>
      </c>
      <c r="P180" s="35"/>
    </row>
    <row r="181" spans="1:16" s="14" customFormat="1" ht="12.75">
      <c r="A181" s="24" t="s">
        <v>483</v>
      </c>
      <c r="B181" s="25" t="s">
        <v>132</v>
      </c>
      <c r="C181">
        <v>62</v>
      </c>
      <c r="D181">
        <v>191081.4</v>
      </c>
      <c r="E181" s="27">
        <v>28150</v>
      </c>
      <c r="F181" s="28">
        <f t="shared" si="23"/>
        <v>420.8542380106571</v>
      </c>
      <c r="G181" s="29">
        <f t="shared" si="19"/>
        <v>1.8764969862157445E-05</v>
      </c>
      <c r="H181" s="30">
        <f t="shared" si="24"/>
        <v>6.787971580817051</v>
      </c>
      <c r="I181" s="30">
        <f t="shared" si="25"/>
        <v>-199.14576198934284</v>
      </c>
      <c r="J181" s="30">
        <f t="shared" si="26"/>
        <v>0</v>
      </c>
      <c r="K181" s="30">
        <f t="shared" si="20"/>
        <v>0</v>
      </c>
      <c r="L181" s="36">
        <f t="shared" si="21"/>
        <v>2558.6081818278744</v>
      </c>
      <c r="M181" s="37">
        <f t="shared" si="22"/>
        <v>0</v>
      </c>
      <c r="N181" s="38">
        <f t="shared" si="18"/>
        <v>2558.6081818278744</v>
      </c>
      <c r="P181" s="35"/>
    </row>
    <row r="182" spans="1:16" s="14" customFormat="1" ht="12.75">
      <c r="A182" s="24" t="s">
        <v>488</v>
      </c>
      <c r="B182" s="25" t="s">
        <v>274</v>
      </c>
      <c r="C182">
        <v>1514</v>
      </c>
      <c r="D182">
        <v>1362725.31</v>
      </c>
      <c r="E182" s="27">
        <v>66250</v>
      </c>
      <c r="F182" s="28">
        <f t="shared" si="23"/>
        <v>31142.130103245287</v>
      </c>
      <c r="G182" s="29">
        <f t="shared" si="19"/>
        <v>0.0013885594584792703</v>
      </c>
      <c r="H182" s="30">
        <f t="shared" si="24"/>
        <v>20.569438641509436</v>
      </c>
      <c r="I182" s="30">
        <f t="shared" si="25"/>
        <v>16002.130103245285</v>
      </c>
      <c r="J182" s="30">
        <f t="shared" si="26"/>
        <v>16002.130103245285</v>
      </c>
      <c r="K182" s="30">
        <f t="shared" si="20"/>
        <v>0.0017387753762232805</v>
      </c>
      <c r="L182" s="36">
        <f t="shared" si="21"/>
        <v>189330.41819503746</v>
      </c>
      <c r="M182" s="37">
        <f t="shared" si="22"/>
        <v>66225.71146842677</v>
      </c>
      <c r="N182" s="38">
        <f t="shared" si="18"/>
        <v>255556.12966346423</v>
      </c>
      <c r="P182" s="35"/>
    </row>
    <row r="183" spans="1:16" s="14" customFormat="1" ht="12.75">
      <c r="A183" s="39" t="s">
        <v>479</v>
      </c>
      <c r="B183" s="25" t="s">
        <v>2</v>
      </c>
      <c r="C183">
        <v>4383</v>
      </c>
      <c r="D183">
        <v>5085510</v>
      </c>
      <c r="E183" s="27">
        <v>345200</v>
      </c>
      <c r="F183" s="28">
        <f t="shared" si="23"/>
        <v>64570.65564889919</v>
      </c>
      <c r="G183" s="29">
        <f t="shared" si="19"/>
        <v>0.0028790642882884723</v>
      </c>
      <c r="H183" s="30">
        <f t="shared" si="24"/>
        <v>14.732068366164542</v>
      </c>
      <c r="I183" s="30">
        <f t="shared" si="25"/>
        <v>20740.65564889919</v>
      </c>
      <c r="J183" s="30">
        <f t="shared" si="26"/>
        <v>20740.65564889919</v>
      </c>
      <c r="K183" s="30">
        <f t="shared" si="20"/>
        <v>0.0022536588001942585</v>
      </c>
      <c r="L183" s="36">
        <f t="shared" si="21"/>
        <v>392561.112441691</v>
      </c>
      <c r="M183" s="37">
        <f t="shared" si="22"/>
        <v>85836.36477192683</v>
      </c>
      <c r="N183" s="38">
        <f t="shared" si="18"/>
        <v>478397.4772136178</v>
      </c>
      <c r="P183" s="35"/>
    </row>
    <row r="184" spans="1:16" s="14" customFormat="1" ht="12.75">
      <c r="A184" s="24" t="s">
        <v>489</v>
      </c>
      <c r="B184" s="25" t="s">
        <v>315</v>
      </c>
      <c r="C184">
        <v>1550</v>
      </c>
      <c r="D184">
        <v>4892504.37</v>
      </c>
      <c r="E184" s="27">
        <v>291750</v>
      </c>
      <c r="F184" s="28">
        <f t="shared" si="23"/>
        <v>25992.739583547558</v>
      </c>
      <c r="G184" s="29">
        <f t="shared" si="19"/>
        <v>0.0011589593994009528</v>
      </c>
      <c r="H184" s="30">
        <f t="shared" si="24"/>
        <v>16.769509408740362</v>
      </c>
      <c r="I184" s="30">
        <f t="shared" si="25"/>
        <v>10492.73958354756</v>
      </c>
      <c r="J184" s="30">
        <f t="shared" si="26"/>
        <v>10492.73958354756</v>
      </c>
      <c r="K184" s="30">
        <f t="shared" si="20"/>
        <v>0.0011401305388271882</v>
      </c>
      <c r="L184" s="36">
        <f t="shared" si="21"/>
        <v>158024.39457649458</v>
      </c>
      <c r="M184" s="37">
        <f t="shared" si="22"/>
        <v>43424.79030541286</v>
      </c>
      <c r="N184" s="38">
        <f t="shared" si="18"/>
        <v>201449.18488190745</v>
      </c>
      <c r="P184" s="35"/>
    </row>
    <row r="185" spans="1:16" s="14" customFormat="1" ht="14.25">
      <c r="A185" s="24" t="s">
        <v>487</v>
      </c>
      <c r="B185" s="25" t="s">
        <v>226</v>
      </c>
      <c r="C185">
        <v>832</v>
      </c>
      <c r="D185" s="103">
        <v>2133532.11</v>
      </c>
      <c r="E185" s="27">
        <v>167650</v>
      </c>
      <c r="F185" s="28">
        <f t="shared" si="23"/>
        <v>10588.12237113033</v>
      </c>
      <c r="G185" s="29">
        <f t="shared" si="19"/>
        <v>0.00047210121520996644</v>
      </c>
      <c r="H185" s="30">
        <f t="shared" si="24"/>
        <v>12.726108619147032</v>
      </c>
      <c r="I185" s="30">
        <f t="shared" si="25"/>
        <v>2268.122371130331</v>
      </c>
      <c r="J185" s="30">
        <f t="shared" si="26"/>
        <v>2268.122371130331</v>
      </c>
      <c r="K185" s="30">
        <f t="shared" si="20"/>
        <v>0.00024645189757473433</v>
      </c>
      <c r="L185" s="36">
        <f t="shared" si="21"/>
        <v>64371.114942373</v>
      </c>
      <c r="M185" s="37">
        <f t="shared" si="22"/>
        <v>9386.751435991548</v>
      </c>
      <c r="N185" s="38">
        <f t="shared" si="18"/>
        <v>73757.86637836455</v>
      </c>
      <c r="P185" s="35"/>
    </row>
    <row r="186" spans="1:16" s="14" customFormat="1" ht="12.75">
      <c r="A186" s="24" t="s">
        <v>489</v>
      </c>
      <c r="B186" s="25" t="s">
        <v>316</v>
      </c>
      <c r="C186">
        <v>1458</v>
      </c>
      <c r="D186">
        <v>2152400.4</v>
      </c>
      <c r="E186" s="27">
        <v>119600</v>
      </c>
      <c r="F186" s="28">
        <f t="shared" si="23"/>
        <v>26239.12862207358</v>
      </c>
      <c r="G186" s="29">
        <f t="shared" si="19"/>
        <v>0.001169945347657436</v>
      </c>
      <c r="H186" s="30">
        <f t="shared" si="24"/>
        <v>17.996658862876252</v>
      </c>
      <c r="I186" s="30">
        <f t="shared" si="25"/>
        <v>11659.128622073576</v>
      </c>
      <c r="J186" s="30">
        <f t="shared" si="26"/>
        <v>11659.128622073576</v>
      </c>
      <c r="K186" s="30">
        <f t="shared" si="20"/>
        <v>0.0012668691996305073</v>
      </c>
      <c r="L186" s="36">
        <f t="shared" si="21"/>
        <v>159522.33127986552</v>
      </c>
      <c r="M186" s="37">
        <f t="shared" si="22"/>
        <v>48251.95665307892</v>
      </c>
      <c r="N186" s="38">
        <f t="shared" si="18"/>
        <v>207774.28793294445</v>
      </c>
      <c r="P186" s="35"/>
    </row>
    <row r="187" spans="1:16" s="14" customFormat="1" ht="12.75">
      <c r="A187" s="24" t="s">
        <v>484</v>
      </c>
      <c r="B187" s="25" t="s">
        <v>164</v>
      </c>
      <c r="C187">
        <v>2358</v>
      </c>
      <c r="D187">
        <v>4882365</v>
      </c>
      <c r="E187" s="27">
        <v>256800</v>
      </c>
      <c r="F187" s="28">
        <f t="shared" si="23"/>
        <v>44831.06179906542</v>
      </c>
      <c r="G187" s="29">
        <f t="shared" si="19"/>
        <v>0.0019989189785150218</v>
      </c>
      <c r="H187" s="30">
        <f t="shared" si="24"/>
        <v>19.01232476635514</v>
      </c>
      <c r="I187" s="30">
        <f t="shared" si="25"/>
        <v>21251.061799065417</v>
      </c>
      <c r="J187" s="30">
        <f t="shared" si="26"/>
        <v>21251.061799065417</v>
      </c>
      <c r="K187" s="30">
        <f t="shared" si="20"/>
        <v>0.002309119019556053</v>
      </c>
      <c r="L187" s="36">
        <f t="shared" si="21"/>
        <v>272553.086458916</v>
      </c>
      <c r="M187" s="37">
        <f t="shared" si="22"/>
        <v>87948.70920448235</v>
      </c>
      <c r="N187" s="38">
        <f t="shared" si="18"/>
        <v>360501.79566339834</v>
      </c>
      <c r="P187" s="35"/>
    </row>
    <row r="188" spans="1:16" s="14" customFormat="1" ht="12.75">
      <c r="A188" s="39" t="s">
        <v>480</v>
      </c>
      <c r="B188" s="25" t="s">
        <v>35</v>
      </c>
      <c r="C188">
        <v>201</v>
      </c>
      <c r="D188">
        <v>207533.47</v>
      </c>
      <c r="E188" s="27">
        <v>20550</v>
      </c>
      <c r="F188" s="28">
        <f t="shared" si="23"/>
        <v>2029.88941459854</v>
      </c>
      <c r="G188" s="29">
        <f t="shared" si="19"/>
        <v>9.050832865199629E-05</v>
      </c>
      <c r="H188" s="30">
        <f t="shared" si="24"/>
        <v>10.098952311435523</v>
      </c>
      <c r="I188" s="30">
        <f t="shared" si="25"/>
        <v>19.889414598540185</v>
      </c>
      <c r="J188" s="30">
        <f t="shared" si="26"/>
        <v>19.889414598540185</v>
      </c>
      <c r="K188" s="30">
        <f t="shared" si="20"/>
        <v>2.1611638030879354E-06</v>
      </c>
      <c r="L188" s="36">
        <f t="shared" si="21"/>
        <v>12340.832514715228</v>
      </c>
      <c r="M188" s="37">
        <f t="shared" si="22"/>
        <v>82.31345601993992</v>
      </c>
      <c r="N188" s="38">
        <f t="shared" si="18"/>
        <v>12423.145970735168</v>
      </c>
      <c r="P188" s="35"/>
    </row>
    <row r="189" spans="1:16" s="14" customFormat="1" ht="12.75">
      <c r="A189" s="39" t="s">
        <v>480</v>
      </c>
      <c r="B189" s="25" t="s">
        <v>36</v>
      </c>
      <c r="C189">
        <v>113</v>
      </c>
      <c r="D189">
        <v>143547.88</v>
      </c>
      <c r="E189" s="27">
        <v>8600</v>
      </c>
      <c r="F189" s="28">
        <f t="shared" si="23"/>
        <v>1886.1523767441863</v>
      </c>
      <c r="G189" s="29">
        <f t="shared" si="19"/>
        <v>8.409940855614013E-05</v>
      </c>
      <c r="H189" s="30">
        <f t="shared" si="24"/>
        <v>16.69161395348837</v>
      </c>
      <c r="I189" s="30">
        <f t="shared" si="25"/>
        <v>756.152376744186</v>
      </c>
      <c r="J189" s="30">
        <f t="shared" si="26"/>
        <v>756.152376744186</v>
      </c>
      <c r="K189" s="30">
        <f t="shared" si="20"/>
        <v>8.216275738745919E-05</v>
      </c>
      <c r="L189" s="36">
        <f t="shared" si="21"/>
        <v>11466.974708686577</v>
      </c>
      <c r="M189" s="37">
        <f t="shared" si="22"/>
        <v>3129.378951760295</v>
      </c>
      <c r="N189" s="38">
        <f t="shared" si="18"/>
        <v>14596.353660446872</v>
      </c>
      <c r="P189" s="35"/>
    </row>
    <row r="190" spans="1:16" s="14" customFormat="1" ht="12.75">
      <c r="A190" s="24" t="s">
        <v>488</v>
      </c>
      <c r="B190" s="25" t="s">
        <v>275</v>
      </c>
      <c r="C190">
        <v>7312</v>
      </c>
      <c r="D190">
        <v>11607798.24</v>
      </c>
      <c r="E190" s="27">
        <v>665150</v>
      </c>
      <c r="F190" s="28">
        <f t="shared" si="23"/>
        <v>127604.63163328574</v>
      </c>
      <c r="G190" s="29">
        <f t="shared" si="19"/>
        <v>0.0056896113917942175</v>
      </c>
      <c r="H190" s="30">
        <f t="shared" si="24"/>
        <v>17.45139929339247</v>
      </c>
      <c r="I190" s="30">
        <f t="shared" si="25"/>
        <v>54484.63163328574</v>
      </c>
      <c r="J190" s="30">
        <f t="shared" si="26"/>
        <v>54484.63163328574</v>
      </c>
      <c r="K190" s="30">
        <f t="shared" si="20"/>
        <v>0.0059202453207989085</v>
      </c>
      <c r="L190" s="36">
        <f t="shared" si="21"/>
        <v>775779.8901570984</v>
      </c>
      <c r="M190" s="37">
        <f t="shared" si="22"/>
        <v>225487.69887064767</v>
      </c>
      <c r="N190" s="38">
        <f t="shared" si="18"/>
        <v>1001267.5890277461</v>
      </c>
      <c r="P190" s="35"/>
    </row>
    <row r="191" spans="1:16" s="14" customFormat="1" ht="12.75">
      <c r="A191" s="24" t="s">
        <v>483</v>
      </c>
      <c r="B191" s="25" t="s">
        <v>133</v>
      </c>
      <c r="C191">
        <v>2420</v>
      </c>
      <c r="D191">
        <v>3860946.1</v>
      </c>
      <c r="E191" s="27">
        <v>376000</v>
      </c>
      <c r="F191" s="28">
        <f t="shared" si="23"/>
        <v>24849.706281914892</v>
      </c>
      <c r="G191" s="29">
        <f t="shared" si="19"/>
        <v>0.0011079940448450217</v>
      </c>
      <c r="H191" s="30">
        <f t="shared" si="24"/>
        <v>10.268473670212765</v>
      </c>
      <c r="I191" s="30">
        <f t="shared" si="25"/>
        <v>649.7062819148924</v>
      </c>
      <c r="J191" s="30">
        <f t="shared" si="26"/>
        <v>649.7062819148924</v>
      </c>
      <c r="K191" s="30">
        <f t="shared" si="20"/>
        <v>7.059643169268385E-05</v>
      </c>
      <c r="L191" s="36">
        <f t="shared" si="21"/>
        <v>151075.25614917756</v>
      </c>
      <c r="M191" s="37">
        <f t="shared" si="22"/>
        <v>2688.8458278809976</v>
      </c>
      <c r="N191" s="38">
        <f t="shared" si="18"/>
        <v>153764.10197705854</v>
      </c>
      <c r="P191" s="35"/>
    </row>
    <row r="192" spans="1:16" s="14" customFormat="1" ht="14.25">
      <c r="A192" s="24" t="s">
        <v>487</v>
      </c>
      <c r="B192" s="25" t="s">
        <v>227</v>
      </c>
      <c r="C192">
        <v>237</v>
      </c>
      <c r="D192" s="103">
        <v>472837.72</v>
      </c>
      <c r="E192" s="27">
        <v>44750</v>
      </c>
      <c r="F192" s="28">
        <f t="shared" si="23"/>
        <v>2504.1908299441343</v>
      </c>
      <c r="G192" s="29">
        <f t="shared" si="19"/>
        <v>0.00011165639123682244</v>
      </c>
      <c r="H192" s="30">
        <f t="shared" si="24"/>
        <v>10.566206033519553</v>
      </c>
      <c r="I192" s="30">
        <f t="shared" si="25"/>
        <v>134.19082994413398</v>
      </c>
      <c r="J192" s="30">
        <f t="shared" si="26"/>
        <v>134.19082994413398</v>
      </c>
      <c r="K192" s="30">
        <f t="shared" si="20"/>
        <v>1.4581040731227786E-05</v>
      </c>
      <c r="L192" s="36">
        <f t="shared" si="21"/>
        <v>15224.37596598742</v>
      </c>
      <c r="M192" s="37">
        <f t="shared" si="22"/>
        <v>555.3562637130822</v>
      </c>
      <c r="N192" s="38">
        <f t="shared" si="18"/>
        <v>15779.732229700501</v>
      </c>
      <c r="P192" s="35"/>
    </row>
    <row r="193" spans="1:16" s="14" customFormat="1" ht="12.75">
      <c r="A193" s="24" t="s">
        <v>491</v>
      </c>
      <c r="B193" s="25" t="s">
        <v>350</v>
      </c>
      <c r="C193">
        <v>869</v>
      </c>
      <c r="D193">
        <v>836216.32</v>
      </c>
      <c r="E193" s="27">
        <v>52450</v>
      </c>
      <c r="F193" s="28">
        <f t="shared" si="23"/>
        <v>13854.565911916108</v>
      </c>
      <c r="G193" s="29">
        <f t="shared" si="19"/>
        <v>0.0006177447874097357</v>
      </c>
      <c r="H193" s="30">
        <f t="shared" si="24"/>
        <v>15.943113822688273</v>
      </c>
      <c r="I193" s="30">
        <f t="shared" si="25"/>
        <v>5164.565911916109</v>
      </c>
      <c r="J193" s="30">
        <f t="shared" si="26"/>
        <v>5164.565911916109</v>
      </c>
      <c r="K193" s="30">
        <f t="shared" si="20"/>
        <v>0.0005611765420342811</v>
      </c>
      <c r="L193" s="36">
        <f t="shared" si="21"/>
        <v>84229.651257556</v>
      </c>
      <c r="M193" s="37">
        <f t="shared" si="22"/>
        <v>21373.845215323203</v>
      </c>
      <c r="N193" s="38">
        <f t="shared" si="18"/>
        <v>105603.49647287921</v>
      </c>
      <c r="P193" s="35"/>
    </row>
    <row r="194" spans="1:16" s="14" customFormat="1" ht="12.75">
      <c r="A194" s="24" t="s">
        <v>481</v>
      </c>
      <c r="B194" s="25" t="s">
        <v>84</v>
      </c>
      <c r="C194">
        <v>4636</v>
      </c>
      <c r="D194">
        <v>11811172</v>
      </c>
      <c r="E194" s="27">
        <v>1931200</v>
      </c>
      <c r="F194" s="28">
        <f t="shared" si="23"/>
        <v>28353.662692626345</v>
      </c>
      <c r="G194" s="29">
        <f t="shared" si="19"/>
        <v>0.0012642277963598367</v>
      </c>
      <c r="H194" s="30">
        <f t="shared" si="24"/>
        <v>6.115975559237779</v>
      </c>
      <c r="I194" s="30">
        <f t="shared" si="25"/>
        <v>-18006.337307373655</v>
      </c>
      <c r="J194" s="30">
        <f t="shared" si="26"/>
        <v>0</v>
      </c>
      <c r="K194" s="30">
        <f t="shared" si="20"/>
        <v>0</v>
      </c>
      <c r="L194" s="36">
        <f t="shared" si="21"/>
        <v>172377.76597679046</v>
      </c>
      <c r="M194" s="37">
        <f t="shared" si="22"/>
        <v>0</v>
      </c>
      <c r="N194" s="38">
        <f t="shared" si="18"/>
        <v>172377.76597679046</v>
      </c>
      <c r="P194" s="35"/>
    </row>
    <row r="195" spans="1:16" s="14" customFormat="1" ht="12.75">
      <c r="A195" s="24" t="s">
        <v>493</v>
      </c>
      <c r="B195" s="25" t="s">
        <v>412</v>
      </c>
      <c r="C195">
        <v>976</v>
      </c>
      <c r="D195">
        <v>1882147.95</v>
      </c>
      <c r="E195" s="27">
        <v>118550</v>
      </c>
      <c r="F195" s="28">
        <f t="shared" si="23"/>
        <v>15495.372409953607</v>
      </c>
      <c r="G195" s="29">
        <f t="shared" si="19"/>
        <v>0.0006909047599238441</v>
      </c>
      <c r="H195" s="30">
        <f t="shared" si="24"/>
        <v>15.87640615773935</v>
      </c>
      <c r="I195" s="30">
        <f t="shared" si="25"/>
        <v>5735.372409953606</v>
      </c>
      <c r="J195" s="30">
        <f t="shared" si="26"/>
        <v>5735.372409953606</v>
      </c>
      <c r="K195" s="30">
        <f t="shared" si="20"/>
        <v>0.0006231998024984963</v>
      </c>
      <c r="L195" s="36">
        <f t="shared" si="21"/>
        <v>94205.03121456805</v>
      </c>
      <c r="M195" s="37">
        <f t="shared" si="22"/>
        <v>23736.15986964963</v>
      </c>
      <c r="N195" s="38">
        <f t="shared" si="18"/>
        <v>117941.19108421769</v>
      </c>
      <c r="P195" s="35"/>
    </row>
    <row r="196" spans="1:16" s="14" customFormat="1" ht="12.75">
      <c r="A196" s="24" t="s">
        <v>481</v>
      </c>
      <c r="B196" s="25" t="s">
        <v>85</v>
      </c>
      <c r="C196">
        <v>2772</v>
      </c>
      <c r="D196">
        <v>6001662.66</v>
      </c>
      <c r="E196" s="27">
        <v>536000</v>
      </c>
      <c r="F196" s="28">
        <f t="shared" si="23"/>
        <v>31038.449428208954</v>
      </c>
      <c r="G196" s="29">
        <f t="shared" si="19"/>
        <v>0.0013839365639789286</v>
      </c>
      <c r="H196" s="30">
        <f t="shared" si="24"/>
        <v>11.19713182835821</v>
      </c>
      <c r="I196" s="30">
        <f t="shared" si="25"/>
        <v>3318.4494282089563</v>
      </c>
      <c r="J196" s="30">
        <f t="shared" si="26"/>
        <v>3318.4494282089563</v>
      </c>
      <c r="K196" s="30">
        <f t="shared" si="20"/>
        <v>0.00036057938010651314</v>
      </c>
      <c r="L196" s="36">
        <f t="shared" si="21"/>
        <v>188700.0854111754</v>
      </c>
      <c r="M196" s="37">
        <f t="shared" si="22"/>
        <v>13733.588774569625</v>
      </c>
      <c r="N196" s="38">
        <f t="shared" si="18"/>
        <v>202433.674185745</v>
      </c>
      <c r="P196" s="35"/>
    </row>
    <row r="197" spans="1:16" s="14" customFormat="1" ht="14.25">
      <c r="A197" s="24" t="s">
        <v>487</v>
      </c>
      <c r="B197" s="25" t="s">
        <v>228</v>
      </c>
      <c r="C197">
        <v>1203</v>
      </c>
      <c r="D197" s="103">
        <v>2004182.08</v>
      </c>
      <c r="E197" s="27">
        <v>119800</v>
      </c>
      <c r="F197" s="28">
        <f t="shared" si="23"/>
        <v>20125.467798330552</v>
      </c>
      <c r="G197" s="29">
        <f t="shared" si="19"/>
        <v>0.00089735058504491</v>
      </c>
      <c r="H197" s="30">
        <f t="shared" si="24"/>
        <v>16.729399666110183</v>
      </c>
      <c r="I197" s="30">
        <f t="shared" si="25"/>
        <v>8095.46779833055</v>
      </c>
      <c r="J197" s="30">
        <f t="shared" si="26"/>
        <v>8095.46779833055</v>
      </c>
      <c r="K197" s="30">
        <f t="shared" si="20"/>
        <v>0.000879645395702098</v>
      </c>
      <c r="L197" s="36">
        <f t="shared" si="21"/>
        <v>122353.96942971506</v>
      </c>
      <c r="M197" s="37">
        <f t="shared" si="22"/>
        <v>33503.5467875274</v>
      </c>
      <c r="N197" s="38">
        <f t="shared" si="18"/>
        <v>155857.51621724246</v>
      </c>
      <c r="P197" s="35"/>
    </row>
    <row r="198" spans="1:16" s="14" customFormat="1" ht="12.75">
      <c r="A198" s="24" t="s">
        <v>491</v>
      </c>
      <c r="B198" s="25" t="s">
        <v>351</v>
      </c>
      <c r="C198">
        <v>1725</v>
      </c>
      <c r="D198">
        <v>2682969.17</v>
      </c>
      <c r="E198" s="27">
        <v>133150</v>
      </c>
      <c r="F198" s="28">
        <f t="shared" si="23"/>
        <v>34758.70685880586</v>
      </c>
      <c r="G198" s="29">
        <f t="shared" si="19"/>
        <v>0.0015498147048160194</v>
      </c>
      <c r="H198" s="30">
        <f t="shared" si="24"/>
        <v>20.14997499061209</v>
      </c>
      <c r="I198" s="30">
        <f t="shared" si="25"/>
        <v>17508.706858805857</v>
      </c>
      <c r="J198" s="30">
        <f t="shared" si="26"/>
        <v>17508.706858805857</v>
      </c>
      <c r="K198" s="30">
        <f t="shared" si="20"/>
        <v>0.0019024784924995205</v>
      </c>
      <c r="L198" s="36">
        <f t="shared" si="21"/>
        <v>211317.6100568228</v>
      </c>
      <c r="M198" s="37">
        <f t="shared" si="22"/>
        <v>72460.76373178503</v>
      </c>
      <c r="N198" s="38">
        <f aca="true" t="shared" si="27" ref="N198:N261">L198+M198</f>
        <v>283778.37378860783</v>
      </c>
      <c r="P198" s="35"/>
    </row>
    <row r="199" spans="1:16" s="14" customFormat="1" ht="12.75">
      <c r="A199" s="39" t="s">
        <v>480</v>
      </c>
      <c r="B199" s="25" t="s">
        <v>37</v>
      </c>
      <c r="C199">
        <v>104</v>
      </c>
      <c r="D199">
        <v>252995</v>
      </c>
      <c r="E199" s="27">
        <v>11700</v>
      </c>
      <c r="F199" s="28">
        <f t="shared" si="23"/>
        <v>2248.8444444444444</v>
      </c>
      <c r="G199" s="29">
        <f aca="true" t="shared" si="28" ref="G199:G262">F199/$F$498</f>
        <v>0.00010027105447281157</v>
      </c>
      <c r="H199" s="30">
        <f t="shared" si="24"/>
        <v>21.623504273504274</v>
      </c>
      <c r="I199" s="30">
        <f t="shared" si="25"/>
        <v>1208.8444444444444</v>
      </c>
      <c r="J199" s="30">
        <f t="shared" si="26"/>
        <v>1208.8444444444444</v>
      </c>
      <c r="K199" s="30">
        <f aca="true" t="shared" si="29" ref="K199:K262">J199/$J$498</f>
        <v>0.00013135182254630197</v>
      </c>
      <c r="L199" s="36">
        <f aca="true" t="shared" si="30" ref="L199:L262">$B$505*G199</f>
        <v>13671.98254296304</v>
      </c>
      <c r="M199" s="37">
        <f aca="true" t="shared" si="31" ref="M199:M262">$G$505*K199</f>
        <v>5002.870422341629</v>
      </c>
      <c r="N199" s="38">
        <f t="shared" si="27"/>
        <v>18674.852965304668</v>
      </c>
      <c r="P199" s="35"/>
    </row>
    <row r="200" spans="1:16" s="14" customFormat="1" ht="14.25">
      <c r="A200" s="24" t="s">
        <v>487</v>
      </c>
      <c r="B200" s="25" t="s">
        <v>229</v>
      </c>
      <c r="C200">
        <v>1406</v>
      </c>
      <c r="D200" s="103">
        <v>1366531.53</v>
      </c>
      <c r="E200" s="27">
        <v>89900</v>
      </c>
      <c r="F200" s="28">
        <f aca="true" t="shared" si="32" ref="F200:F263">(C200*D200)/E200</f>
        <v>21372.005908565072</v>
      </c>
      <c r="G200" s="29">
        <f t="shared" si="28"/>
        <v>0.0009529309926015737</v>
      </c>
      <c r="H200" s="30">
        <f aca="true" t="shared" si="33" ref="H200:H263">D200/E200</f>
        <v>15.20057319243604</v>
      </c>
      <c r="I200" s="30">
        <f aca="true" t="shared" si="34" ref="I200:I263">(H200-10)*C200</f>
        <v>7312.005908565074</v>
      </c>
      <c r="J200" s="30">
        <f aca="true" t="shared" si="35" ref="J200:J263">IF(I200&gt;0,I200,0)</f>
        <v>7312.005908565074</v>
      </c>
      <c r="K200" s="30">
        <f t="shared" si="29"/>
        <v>0.00079451521407351</v>
      </c>
      <c r="L200" s="36">
        <f t="shared" si="30"/>
        <v>129932.37145052478</v>
      </c>
      <c r="M200" s="37">
        <f t="shared" si="31"/>
        <v>30261.145886937655</v>
      </c>
      <c r="N200" s="38">
        <f t="shared" si="27"/>
        <v>160193.51733746243</v>
      </c>
      <c r="P200" s="35"/>
    </row>
    <row r="201" spans="1:16" s="14" customFormat="1" ht="12.75">
      <c r="A201" s="24" t="s">
        <v>488</v>
      </c>
      <c r="B201" s="25" t="s">
        <v>276</v>
      </c>
      <c r="C201">
        <v>5880</v>
      </c>
      <c r="D201">
        <v>6359137.76</v>
      </c>
      <c r="E201" s="27">
        <v>535150</v>
      </c>
      <c r="F201" s="28">
        <f t="shared" si="32"/>
        <v>69871.49402746893</v>
      </c>
      <c r="G201" s="29">
        <f t="shared" si="28"/>
        <v>0.003115417076104547</v>
      </c>
      <c r="H201" s="30">
        <f t="shared" si="33"/>
        <v>11.88290714752873</v>
      </c>
      <c r="I201" s="30">
        <f t="shared" si="34"/>
        <v>11071.494027468932</v>
      </c>
      <c r="J201" s="30">
        <f t="shared" si="35"/>
        <v>11071.494027468932</v>
      </c>
      <c r="K201" s="30">
        <f t="shared" si="29"/>
        <v>0.001203017415104128</v>
      </c>
      <c r="L201" s="36">
        <f t="shared" si="30"/>
        <v>424787.8722577874</v>
      </c>
      <c r="M201" s="37">
        <f t="shared" si="31"/>
        <v>45819.99797882338</v>
      </c>
      <c r="N201" s="38">
        <f t="shared" si="27"/>
        <v>470607.87023661076</v>
      </c>
      <c r="P201" s="35"/>
    </row>
    <row r="202" spans="1:16" s="14" customFormat="1" ht="12.75">
      <c r="A202" s="39" t="s">
        <v>480</v>
      </c>
      <c r="B202" s="25" t="s">
        <v>38</v>
      </c>
      <c r="C202">
        <v>79</v>
      </c>
      <c r="D202">
        <v>140065.72</v>
      </c>
      <c r="E202" s="27">
        <v>10050</v>
      </c>
      <c r="F202" s="28">
        <f t="shared" si="32"/>
        <v>1101.0141174129353</v>
      </c>
      <c r="G202" s="29">
        <f t="shared" si="28"/>
        <v>4.909181104774911E-05</v>
      </c>
      <c r="H202" s="30">
        <f t="shared" si="33"/>
        <v>13.936887562189055</v>
      </c>
      <c r="I202" s="30">
        <f t="shared" si="34"/>
        <v>311.0141174129353</v>
      </c>
      <c r="J202" s="30">
        <f t="shared" si="35"/>
        <v>311.0141174129353</v>
      </c>
      <c r="K202" s="30">
        <f t="shared" si="29"/>
        <v>3.37944814550505E-05</v>
      </c>
      <c r="L202" s="36">
        <f t="shared" si="30"/>
        <v>6693.680316578865</v>
      </c>
      <c r="M202" s="37">
        <f t="shared" si="31"/>
        <v>1287.1493400881232</v>
      </c>
      <c r="N202" s="38">
        <f t="shared" si="27"/>
        <v>7980.829656666989</v>
      </c>
      <c r="P202" s="35"/>
    </row>
    <row r="203" spans="1:16" s="14" customFormat="1" ht="12.75">
      <c r="A203" s="24" t="s">
        <v>491</v>
      </c>
      <c r="B203" s="25" t="s">
        <v>352</v>
      </c>
      <c r="C203">
        <v>67</v>
      </c>
      <c r="D203">
        <v>98362.98</v>
      </c>
      <c r="E203" s="27">
        <v>11900</v>
      </c>
      <c r="F203" s="28">
        <f t="shared" si="32"/>
        <v>553.808374789916</v>
      </c>
      <c r="G203" s="29">
        <f t="shared" si="28"/>
        <v>2.4693103986468618E-05</v>
      </c>
      <c r="H203" s="30">
        <f t="shared" si="33"/>
        <v>8.265796638655463</v>
      </c>
      <c r="I203" s="30">
        <f t="shared" si="34"/>
        <v>-116.191625210084</v>
      </c>
      <c r="J203" s="30">
        <f t="shared" si="35"/>
        <v>0</v>
      </c>
      <c r="K203" s="30">
        <f t="shared" si="29"/>
        <v>0</v>
      </c>
      <c r="L203" s="36">
        <f t="shared" si="30"/>
        <v>3366.910704286161</v>
      </c>
      <c r="M203" s="37">
        <f t="shared" si="31"/>
        <v>0</v>
      </c>
      <c r="N203" s="38">
        <f t="shared" si="27"/>
        <v>3366.910704286161</v>
      </c>
      <c r="P203" s="35"/>
    </row>
    <row r="204" spans="1:16" s="14" customFormat="1" ht="14.25">
      <c r="A204" s="24" t="s">
        <v>487</v>
      </c>
      <c r="B204" s="25" t="s">
        <v>230</v>
      </c>
      <c r="C204">
        <v>1651</v>
      </c>
      <c r="D204" s="103">
        <v>2129423</v>
      </c>
      <c r="E204" s="27">
        <v>146100</v>
      </c>
      <c r="F204" s="28">
        <f t="shared" si="32"/>
        <v>24063.50015742642</v>
      </c>
      <c r="G204" s="29">
        <f t="shared" si="28"/>
        <v>0.0010729388335652054</v>
      </c>
      <c r="H204" s="30">
        <f t="shared" si="33"/>
        <v>14.575106091718002</v>
      </c>
      <c r="I204" s="30">
        <f t="shared" si="34"/>
        <v>7553.5001574264215</v>
      </c>
      <c r="J204" s="30">
        <f t="shared" si="35"/>
        <v>7553.5001574264215</v>
      </c>
      <c r="K204" s="30">
        <f t="shared" si="29"/>
        <v>0.0008207557364733679</v>
      </c>
      <c r="L204" s="36">
        <f t="shared" si="30"/>
        <v>146295.4696078135</v>
      </c>
      <c r="M204" s="37">
        <f t="shared" si="31"/>
        <v>31260.58335827359</v>
      </c>
      <c r="N204" s="38">
        <f t="shared" si="27"/>
        <v>177556.05296608707</v>
      </c>
      <c r="P204" s="35"/>
    </row>
    <row r="205" spans="1:16" s="14" customFormat="1" ht="12.75">
      <c r="A205" s="39" t="s">
        <v>480</v>
      </c>
      <c r="B205" s="25" t="s">
        <v>39</v>
      </c>
      <c r="C205">
        <v>1288</v>
      </c>
      <c r="D205">
        <v>876739.43</v>
      </c>
      <c r="E205" s="27">
        <v>59800</v>
      </c>
      <c r="F205" s="28">
        <f t="shared" si="32"/>
        <v>18883.618492307694</v>
      </c>
      <c r="G205" s="29">
        <f t="shared" si="28"/>
        <v>0.0008419792410113733</v>
      </c>
      <c r="H205" s="30">
        <f t="shared" si="33"/>
        <v>14.661194481605351</v>
      </c>
      <c r="I205" s="30">
        <f t="shared" si="34"/>
        <v>6003.618492307693</v>
      </c>
      <c r="J205" s="30">
        <f t="shared" si="35"/>
        <v>6003.618492307693</v>
      </c>
      <c r="K205" s="30">
        <f t="shared" si="29"/>
        <v>0.0006523471522423318</v>
      </c>
      <c r="L205" s="36">
        <f t="shared" si="30"/>
        <v>114804.07327087707</v>
      </c>
      <c r="M205" s="37">
        <f t="shared" si="31"/>
        <v>24846.311301858947</v>
      </c>
      <c r="N205" s="38">
        <f t="shared" si="27"/>
        <v>139650.38457273602</v>
      </c>
      <c r="P205" s="35"/>
    </row>
    <row r="206" spans="1:16" s="14" customFormat="1" ht="12.75">
      <c r="A206" s="24" t="s">
        <v>488</v>
      </c>
      <c r="B206" s="25" t="s">
        <v>277</v>
      </c>
      <c r="C206">
        <v>3013</v>
      </c>
      <c r="D206">
        <v>4456290.3</v>
      </c>
      <c r="E206" s="27">
        <v>294350</v>
      </c>
      <c r="F206" s="28">
        <f t="shared" si="32"/>
        <v>45615.09316765755</v>
      </c>
      <c r="G206" s="29">
        <f t="shared" si="28"/>
        <v>0.002033877222186658</v>
      </c>
      <c r="H206" s="30">
        <f t="shared" si="33"/>
        <v>15.13942687277051</v>
      </c>
      <c r="I206" s="30">
        <f t="shared" si="34"/>
        <v>15485.093167657547</v>
      </c>
      <c r="J206" s="30">
        <f t="shared" si="35"/>
        <v>15485.093167657547</v>
      </c>
      <c r="K206" s="30">
        <f t="shared" si="29"/>
        <v>0.0016825946623809666</v>
      </c>
      <c r="L206" s="36">
        <f t="shared" si="30"/>
        <v>277319.65144343855</v>
      </c>
      <c r="M206" s="37">
        <f t="shared" si="31"/>
        <v>64085.925159114806</v>
      </c>
      <c r="N206" s="38">
        <f t="shared" si="27"/>
        <v>341405.57660255337</v>
      </c>
      <c r="P206" s="35"/>
    </row>
    <row r="207" spans="1:16" s="14" customFormat="1" ht="12.75">
      <c r="A207" s="24" t="s">
        <v>494</v>
      </c>
      <c r="B207" s="25" t="s">
        <v>444</v>
      </c>
      <c r="C207">
        <v>4589</v>
      </c>
      <c r="D207">
        <v>6561496</v>
      </c>
      <c r="E207" s="27">
        <v>500150</v>
      </c>
      <c r="F207" s="28">
        <f t="shared" si="32"/>
        <v>60203.34928321504</v>
      </c>
      <c r="G207" s="29">
        <f t="shared" si="28"/>
        <v>0.0026843356508432286</v>
      </c>
      <c r="H207" s="30">
        <f t="shared" si="33"/>
        <v>13.119056283115066</v>
      </c>
      <c r="I207" s="30">
        <f t="shared" si="34"/>
        <v>14313.349283215039</v>
      </c>
      <c r="J207" s="30">
        <f t="shared" si="35"/>
        <v>14313.349283215039</v>
      </c>
      <c r="K207" s="30">
        <f t="shared" si="29"/>
        <v>0.0015552741494015314</v>
      </c>
      <c r="L207" s="36">
        <f t="shared" si="30"/>
        <v>366009.81560170173</v>
      </c>
      <c r="M207" s="37">
        <f t="shared" si="31"/>
        <v>59236.59748177979</v>
      </c>
      <c r="N207" s="38">
        <f t="shared" si="27"/>
        <v>425246.41308348154</v>
      </c>
      <c r="P207" s="35"/>
    </row>
    <row r="208" spans="1:16" s="14" customFormat="1" ht="12.75">
      <c r="A208" s="24" t="s">
        <v>485</v>
      </c>
      <c r="B208" s="25" t="s">
        <v>187</v>
      </c>
      <c r="C208">
        <v>1637</v>
      </c>
      <c r="D208">
        <v>2924078.92</v>
      </c>
      <c r="E208" s="27">
        <v>204400</v>
      </c>
      <c r="F208" s="28">
        <f t="shared" si="32"/>
        <v>23418.381565753425</v>
      </c>
      <c r="G208" s="29">
        <f t="shared" si="28"/>
        <v>0.001044174406747304</v>
      </c>
      <c r="H208" s="30">
        <f t="shared" si="33"/>
        <v>14.305669863013698</v>
      </c>
      <c r="I208" s="30">
        <f t="shared" si="34"/>
        <v>7048.381565753423</v>
      </c>
      <c r="J208" s="30">
        <f t="shared" si="35"/>
        <v>7048.381565753423</v>
      </c>
      <c r="K208" s="30">
        <f t="shared" si="29"/>
        <v>0.000765870057903896</v>
      </c>
      <c r="L208" s="36">
        <f t="shared" si="30"/>
        <v>142373.43305020133</v>
      </c>
      <c r="M208" s="37">
        <f t="shared" si="31"/>
        <v>29170.121782618113</v>
      </c>
      <c r="N208" s="38">
        <f t="shared" si="27"/>
        <v>171543.55483281944</v>
      </c>
      <c r="P208" s="35"/>
    </row>
    <row r="209" spans="1:16" s="14" customFormat="1" ht="12.75">
      <c r="A209" s="39" t="s">
        <v>480</v>
      </c>
      <c r="B209" s="25" t="s">
        <v>40</v>
      </c>
      <c r="C209">
        <v>5635</v>
      </c>
      <c r="D209">
        <v>6224163.83</v>
      </c>
      <c r="E209" s="27">
        <v>283350</v>
      </c>
      <c r="F209" s="28">
        <f t="shared" si="32"/>
        <v>123780.35356290807</v>
      </c>
      <c r="G209" s="29">
        <f t="shared" si="28"/>
        <v>0.005519095198172497</v>
      </c>
      <c r="H209" s="30">
        <f t="shared" si="33"/>
        <v>21.96634490912299</v>
      </c>
      <c r="I209" s="30">
        <f t="shared" si="34"/>
        <v>67430.35356290806</v>
      </c>
      <c r="J209" s="30">
        <f t="shared" si="35"/>
        <v>67430.35356290806</v>
      </c>
      <c r="K209" s="30">
        <f t="shared" si="29"/>
        <v>0.007326914456309561</v>
      </c>
      <c r="L209" s="36">
        <f t="shared" si="30"/>
        <v>752529.965891858</v>
      </c>
      <c r="M209" s="37">
        <f t="shared" si="31"/>
        <v>279064.2939695578</v>
      </c>
      <c r="N209" s="38">
        <f t="shared" si="27"/>
        <v>1031594.2598614157</v>
      </c>
      <c r="P209" s="35"/>
    </row>
    <row r="210" spans="1:16" s="14" customFormat="1" ht="12.75">
      <c r="A210" s="24" t="s">
        <v>488</v>
      </c>
      <c r="B210" s="25" t="s">
        <v>278</v>
      </c>
      <c r="C210">
        <v>1181</v>
      </c>
      <c r="D210">
        <v>1358802.51</v>
      </c>
      <c r="E210" s="27">
        <v>59700</v>
      </c>
      <c r="F210" s="28">
        <f t="shared" si="32"/>
        <v>26880.163556281404</v>
      </c>
      <c r="G210" s="29">
        <f t="shared" si="28"/>
        <v>0.0011985276931218895</v>
      </c>
      <c r="H210" s="30">
        <f t="shared" si="33"/>
        <v>22.760511055276382</v>
      </c>
      <c r="I210" s="30">
        <f t="shared" si="34"/>
        <v>15070.163556281406</v>
      </c>
      <c r="J210" s="30">
        <f t="shared" si="35"/>
        <v>15070.163556281406</v>
      </c>
      <c r="K210" s="30">
        <f t="shared" si="29"/>
        <v>0.0016375088277782086</v>
      </c>
      <c r="L210" s="36">
        <f t="shared" si="30"/>
        <v>163419.54100087137</v>
      </c>
      <c r="M210" s="37">
        <f t="shared" si="31"/>
        <v>62368.71572853219</v>
      </c>
      <c r="N210" s="38">
        <f t="shared" si="27"/>
        <v>225788.25672940357</v>
      </c>
      <c r="P210" s="35"/>
    </row>
    <row r="211" spans="1:16" s="14" customFormat="1" ht="12.75">
      <c r="A211" s="24" t="s">
        <v>488</v>
      </c>
      <c r="B211" s="25" t="s">
        <v>279</v>
      </c>
      <c r="C211">
        <v>1558</v>
      </c>
      <c r="D211">
        <v>1398826.5</v>
      </c>
      <c r="E211" s="27">
        <v>101300</v>
      </c>
      <c r="F211" s="28">
        <f t="shared" si="32"/>
        <v>21514.034422507404</v>
      </c>
      <c r="G211" s="29">
        <f t="shared" si="28"/>
        <v>0.0009592637333535568</v>
      </c>
      <c r="H211" s="30">
        <f t="shared" si="33"/>
        <v>13.808751233958539</v>
      </c>
      <c r="I211" s="30">
        <f t="shared" si="34"/>
        <v>5934.034422507403</v>
      </c>
      <c r="J211" s="30">
        <f t="shared" si="35"/>
        <v>5934.034422507403</v>
      </c>
      <c r="K211" s="30">
        <f t="shared" si="29"/>
        <v>0.000644786217143972</v>
      </c>
      <c r="L211" s="36">
        <f t="shared" si="30"/>
        <v>130795.84218458095</v>
      </c>
      <c r="M211" s="37">
        <f t="shared" si="31"/>
        <v>24558.333732644063</v>
      </c>
      <c r="N211" s="38">
        <f t="shared" si="27"/>
        <v>155354.17591722502</v>
      </c>
      <c r="P211" s="35"/>
    </row>
    <row r="212" spans="1:16" s="14" customFormat="1" ht="12.75">
      <c r="A212" s="24" t="s">
        <v>493</v>
      </c>
      <c r="B212" s="25" t="s">
        <v>523</v>
      </c>
      <c r="C212">
        <v>697</v>
      </c>
      <c r="D212">
        <v>47754.0625</v>
      </c>
      <c r="E212" s="27">
        <v>3156.25</v>
      </c>
      <c r="F212" s="28">
        <f t="shared" si="32"/>
        <v>10545.61</v>
      </c>
      <c r="G212" s="29">
        <f t="shared" si="28"/>
        <v>0.0004702056815762781</v>
      </c>
      <c r="H212" s="30">
        <f t="shared" si="33"/>
        <v>15.13</v>
      </c>
      <c r="I212" s="30">
        <f t="shared" si="34"/>
        <v>3575.6100000000006</v>
      </c>
      <c r="J212" s="30">
        <f t="shared" si="35"/>
        <v>3575.6100000000006</v>
      </c>
      <c r="K212" s="30">
        <f t="shared" si="29"/>
        <v>0.00038852218941257447</v>
      </c>
      <c r="L212" s="36">
        <f t="shared" si="30"/>
        <v>64112.65847270047</v>
      </c>
      <c r="M212" s="37">
        <f t="shared" si="31"/>
        <v>14797.862200582795</v>
      </c>
      <c r="N212" s="38">
        <f t="shared" si="27"/>
        <v>78910.52067328326</v>
      </c>
      <c r="P212" s="35"/>
    </row>
    <row r="213" spans="1:16" s="14" customFormat="1" ht="12.75">
      <c r="A213" s="24" t="s">
        <v>482</v>
      </c>
      <c r="B213" s="25" t="s">
        <v>106</v>
      </c>
      <c r="C213">
        <v>921</v>
      </c>
      <c r="D213">
        <v>1152165</v>
      </c>
      <c r="E213" s="27">
        <v>93350</v>
      </c>
      <c r="F213" s="28">
        <f t="shared" si="32"/>
        <v>11367.369737546867</v>
      </c>
      <c r="G213" s="29">
        <f t="shared" si="28"/>
        <v>0.000506846150689508</v>
      </c>
      <c r="H213" s="30">
        <f t="shared" si="33"/>
        <v>12.34242099625067</v>
      </c>
      <c r="I213" s="30">
        <f t="shared" si="34"/>
        <v>2157.3697375468673</v>
      </c>
      <c r="J213" s="30">
        <f t="shared" si="35"/>
        <v>2157.3697375468673</v>
      </c>
      <c r="K213" s="30">
        <f t="shared" si="29"/>
        <v>0.00023441762770664025</v>
      </c>
      <c r="L213" s="36">
        <f t="shared" si="30"/>
        <v>69108.59530328288</v>
      </c>
      <c r="M213" s="37">
        <f t="shared" si="31"/>
        <v>8928.395460334323</v>
      </c>
      <c r="N213" s="38">
        <f t="shared" si="27"/>
        <v>78036.99076361721</v>
      </c>
      <c r="P213" s="35"/>
    </row>
    <row r="214" spans="1:16" s="14" customFormat="1" ht="12.75">
      <c r="A214" s="39" t="s">
        <v>480</v>
      </c>
      <c r="B214" s="25" t="s">
        <v>41</v>
      </c>
      <c r="C214">
        <v>789</v>
      </c>
      <c r="D214">
        <v>1433860.99</v>
      </c>
      <c r="E214" s="27">
        <v>66450</v>
      </c>
      <c r="F214" s="28">
        <f t="shared" si="32"/>
        <v>17025.076314672686</v>
      </c>
      <c r="G214" s="29">
        <f t="shared" si="28"/>
        <v>0.0007591109108367196</v>
      </c>
      <c r="H214" s="30">
        <f t="shared" si="33"/>
        <v>21.57804349134688</v>
      </c>
      <c r="I214" s="30">
        <f t="shared" si="34"/>
        <v>9135.076314672688</v>
      </c>
      <c r="J214" s="30">
        <f t="shared" si="35"/>
        <v>9135.076314672688</v>
      </c>
      <c r="K214" s="30">
        <f t="shared" si="29"/>
        <v>0.0009926082123686824</v>
      </c>
      <c r="L214" s="36">
        <f t="shared" si="30"/>
        <v>103504.95639742714</v>
      </c>
      <c r="M214" s="37">
        <f t="shared" si="31"/>
        <v>37806.02484508493</v>
      </c>
      <c r="N214" s="38">
        <f t="shared" si="27"/>
        <v>141310.98124251206</v>
      </c>
      <c r="P214" s="35"/>
    </row>
    <row r="215" spans="1:16" s="14" customFormat="1" ht="12.75">
      <c r="A215" s="24" t="s">
        <v>485</v>
      </c>
      <c r="B215" s="25" t="s">
        <v>188</v>
      </c>
      <c r="C215">
        <v>75</v>
      </c>
      <c r="D215">
        <v>592181</v>
      </c>
      <c r="E215" s="27">
        <v>79850</v>
      </c>
      <c r="F215" s="28">
        <f t="shared" si="32"/>
        <v>556.2125860989355</v>
      </c>
      <c r="G215" s="29">
        <f t="shared" si="28"/>
        <v>2.4800302509570734E-05</v>
      </c>
      <c r="H215" s="30">
        <f t="shared" si="33"/>
        <v>7.416167814652473</v>
      </c>
      <c r="I215" s="30">
        <f t="shared" si="34"/>
        <v>-193.7874139010645</v>
      </c>
      <c r="J215" s="30">
        <f t="shared" si="35"/>
        <v>0</v>
      </c>
      <c r="K215" s="30">
        <f t="shared" si="29"/>
        <v>0</v>
      </c>
      <c r="L215" s="36">
        <f t="shared" si="30"/>
        <v>3381.527248853177</v>
      </c>
      <c r="M215" s="37">
        <f t="shared" si="31"/>
        <v>0</v>
      </c>
      <c r="N215" s="38">
        <f t="shared" si="27"/>
        <v>3381.527248853177</v>
      </c>
      <c r="P215" s="35"/>
    </row>
    <row r="216" spans="1:16" s="14" customFormat="1" ht="12.75">
      <c r="A216" s="24" t="s">
        <v>492</v>
      </c>
      <c r="B216" s="25" t="s">
        <v>375</v>
      </c>
      <c r="C216">
        <v>555</v>
      </c>
      <c r="D216">
        <v>5988252.14</v>
      </c>
      <c r="E216" s="27">
        <v>383450</v>
      </c>
      <c r="F216" s="28">
        <f t="shared" si="32"/>
        <v>8667.30978667362</v>
      </c>
      <c r="G216" s="29">
        <f t="shared" si="28"/>
        <v>0.000386456383810478</v>
      </c>
      <c r="H216" s="30">
        <f t="shared" si="33"/>
        <v>15.61677439040292</v>
      </c>
      <c r="I216" s="30">
        <f t="shared" si="34"/>
        <v>3117.3097866736207</v>
      </c>
      <c r="J216" s="30">
        <f t="shared" si="35"/>
        <v>3117.3097866736207</v>
      </c>
      <c r="K216" s="30">
        <f t="shared" si="29"/>
        <v>0.00033872374878571223</v>
      </c>
      <c r="L216" s="36">
        <f t="shared" si="30"/>
        <v>52693.42145500356</v>
      </c>
      <c r="M216" s="37">
        <f t="shared" si="31"/>
        <v>12901.161105300742</v>
      </c>
      <c r="N216" s="38">
        <f t="shared" si="27"/>
        <v>65594.5825603043</v>
      </c>
      <c r="P216" s="35"/>
    </row>
    <row r="217" spans="1:16" s="14" customFormat="1" ht="12.75">
      <c r="A217" s="24" t="s">
        <v>491</v>
      </c>
      <c r="B217" s="25" t="s">
        <v>353</v>
      </c>
      <c r="C217">
        <v>840</v>
      </c>
      <c r="D217">
        <v>1547059.8</v>
      </c>
      <c r="E217" s="27">
        <v>82200</v>
      </c>
      <c r="F217" s="28">
        <f t="shared" si="32"/>
        <v>15809.370218978102</v>
      </c>
      <c r="G217" s="29">
        <f t="shared" si="28"/>
        <v>0.0007049052353639392</v>
      </c>
      <c r="H217" s="30">
        <f t="shared" si="33"/>
        <v>18.82067883211679</v>
      </c>
      <c r="I217" s="30">
        <f t="shared" si="34"/>
        <v>7409.370218978104</v>
      </c>
      <c r="J217" s="30">
        <f t="shared" si="35"/>
        <v>7409.370218978104</v>
      </c>
      <c r="K217" s="30">
        <f t="shared" si="29"/>
        <v>0.0008050947222000439</v>
      </c>
      <c r="L217" s="36">
        <f t="shared" si="30"/>
        <v>96113.99942894006</v>
      </c>
      <c r="M217" s="37">
        <f t="shared" si="31"/>
        <v>30664.093537477504</v>
      </c>
      <c r="N217" s="38">
        <f t="shared" si="27"/>
        <v>126778.09296641756</v>
      </c>
      <c r="P217" s="35"/>
    </row>
    <row r="218" spans="1:16" s="14" customFormat="1" ht="12.75">
      <c r="A218" s="24" t="s">
        <v>492</v>
      </c>
      <c r="B218" s="25" t="s">
        <v>376</v>
      </c>
      <c r="C218">
        <v>575</v>
      </c>
      <c r="D218">
        <v>717967</v>
      </c>
      <c r="E218" s="27">
        <v>37300</v>
      </c>
      <c r="F218" s="28">
        <f t="shared" si="32"/>
        <v>11067.855898123324</v>
      </c>
      <c r="G218" s="29">
        <f t="shared" si="28"/>
        <v>0.000493491483770508</v>
      </c>
      <c r="H218" s="30">
        <f t="shared" si="33"/>
        <v>19.248445040214477</v>
      </c>
      <c r="I218" s="30">
        <f t="shared" si="34"/>
        <v>5317.855898123325</v>
      </c>
      <c r="J218" s="30">
        <f t="shared" si="35"/>
        <v>5317.855898123325</v>
      </c>
      <c r="K218" s="30">
        <f t="shared" si="29"/>
        <v>0.000577832877892009</v>
      </c>
      <c r="L218" s="36">
        <f t="shared" si="30"/>
        <v>67287.68323704784</v>
      </c>
      <c r="M218" s="37">
        <f t="shared" si="31"/>
        <v>22008.244406684567</v>
      </c>
      <c r="N218" s="38">
        <f t="shared" si="27"/>
        <v>89295.9276437324</v>
      </c>
      <c r="P218" s="35"/>
    </row>
    <row r="219" spans="1:16" s="14" customFormat="1" ht="12.75">
      <c r="A219" s="24" t="s">
        <v>482</v>
      </c>
      <c r="B219" s="25" t="s">
        <v>107</v>
      </c>
      <c r="C219">
        <v>4669</v>
      </c>
      <c r="D219">
        <v>11717772.3</v>
      </c>
      <c r="E219" s="27">
        <v>548950</v>
      </c>
      <c r="F219" s="28">
        <f t="shared" si="32"/>
        <v>99663.5009904363</v>
      </c>
      <c r="G219" s="29">
        <f t="shared" si="28"/>
        <v>0.004443777497127825</v>
      </c>
      <c r="H219" s="30">
        <f t="shared" si="33"/>
        <v>21.34579160214956</v>
      </c>
      <c r="I219" s="30">
        <f t="shared" si="34"/>
        <v>52973.500990436296</v>
      </c>
      <c r="J219" s="30">
        <f t="shared" si="35"/>
        <v>52973.500990436296</v>
      </c>
      <c r="K219" s="30">
        <f t="shared" si="29"/>
        <v>0.005756047383706134</v>
      </c>
      <c r="L219" s="36">
        <f t="shared" si="30"/>
        <v>605910.1371275333</v>
      </c>
      <c r="M219" s="37">
        <f t="shared" si="31"/>
        <v>219233.8000897504</v>
      </c>
      <c r="N219" s="38">
        <f t="shared" si="27"/>
        <v>825143.9372172838</v>
      </c>
      <c r="P219" s="35"/>
    </row>
    <row r="220" spans="1:16" s="14" customFormat="1" ht="12.75">
      <c r="A220" s="24" t="s">
        <v>486</v>
      </c>
      <c r="B220" s="25" t="s">
        <v>207</v>
      </c>
      <c r="C220">
        <v>2447</v>
      </c>
      <c r="D220">
        <v>4277381</v>
      </c>
      <c r="E220" s="27">
        <v>347850</v>
      </c>
      <c r="F220" s="28">
        <f t="shared" si="32"/>
        <v>30089.84133103349</v>
      </c>
      <c r="G220" s="29">
        <f t="shared" si="28"/>
        <v>0.0013416402039882628</v>
      </c>
      <c r="H220" s="30">
        <f t="shared" si="33"/>
        <v>12.296624982032485</v>
      </c>
      <c r="I220" s="30">
        <f t="shared" si="34"/>
        <v>5619.841331033491</v>
      </c>
      <c r="J220" s="30">
        <f t="shared" si="35"/>
        <v>5619.841331033491</v>
      </c>
      <c r="K220" s="30">
        <f t="shared" si="29"/>
        <v>0.0006106463115620575</v>
      </c>
      <c r="L220" s="36">
        <f t="shared" si="30"/>
        <v>182932.96649072898</v>
      </c>
      <c r="M220" s="37">
        <f t="shared" si="31"/>
        <v>23258.028030398556</v>
      </c>
      <c r="N220" s="38">
        <f t="shared" si="27"/>
        <v>206190.99452112755</v>
      </c>
      <c r="P220" s="35"/>
    </row>
    <row r="221" spans="1:16" s="14" customFormat="1" ht="12.75">
      <c r="A221" s="24" t="s">
        <v>493</v>
      </c>
      <c r="B221" s="25" t="s">
        <v>413</v>
      </c>
      <c r="C221">
        <v>556</v>
      </c>
      <c r="D221">
        <v>901266.15</v>
      </c>
      <c r="E221" s="27">
        <v>62100</v>
      </c>
      <c r="F221" s="28">
        <f t="shared" si="32"/>
        <v>8069.307236714976</v>
      </c>
      <c r="G221" s="29">
        <f t="shared" si="28"/>
        <v>0.00035979275822716356</v>
      </c>
      <c r="H221" s="30">
        <f t="shared" si="33"/>
        <v>14.513142512077295</v>
      </c>
      <c r="I221" s="30">
        <f t="shared" si="34"/>
        <v>2509.3072367149757</v>
      </c>
      <c r="J221" s="30">
        <f t="shared" si="35"/>
        <v>2509.3072367149757</v>
      </c>
      <c r="K221" s="30">
        <f t="shared" si="29"/>
        <v>0.0002726588026986499</v>
      </c>
      <c r="L221" s="36">
        <f t="shared" si="30"/>
        <v>49057.82965412124</v>
      </c>
      <c r="M221" s="37">
        <f t="shared" si="31"/>
        <v>10384.90850731299</v>
      </c>
      <c r="N221" s="38">
        <f t="shared" si="27"/>
        <v>59442.73816143423</v>
      </c>
      <c r="P221" s="35"/>
    </row>
    <row r="222" spans="1:16" s="14" customFormat="1" ht="12.75">
      <c r="A222" s="24" t="s">
        <v>493</v>
      </c>
      <c r="B222" s="25" t="s">
        <v>414</v>
      </c>
      <c r="C222">
        <v>1351</v>
      </c>
      <c r="D222">
        <v>2423569.2</v>
      </c>
      <c r="E222" s="27">
        <v>156050</v>
      </c>
      <c r="F222" s="28">
        <f t="shared" si="32"/>
        <v>20982.005698173663</v>
      </c>
      <c r="G222" s="29">
        <f t="shared" si="28"/>
        <v>0.0009355417363383529</v>
      </c>
      <c r="H222" s="30">
        <f t="shared" si="33"/>
        <v>15.53072220442166</v>
      </c>
      <c r="I222" s="30">
        <f t="shared" si="34"/>
        <v>7472.005698173663</v>
      </c>
      <c r="J222" s="30">
        <f t="shared" si="35"/>
        <v>7472.005698173663</v>
      </c>
      <c r="K222" s="30">
        <f t="shared" si="29"/>
        <v>0.0008119006304260429</v>
      </c>
      <c r="L222" s="36">
        <f t="shared" si="30"/>
        <v>127561.34215083462</v>
      </c>
      <c r="M222" s="37">
        <f t="shared" si="31"/>
        <v>30923.313975389734</v>
      </c>
      <c r="N222" s="38">
        <f t="shared" si="27"/>
        <v>158484.65612622435</v>
      </c>
      <c r="P222" s="35"/>
    </row>
    <row r="223" spans="1:16" s="14" customFormat="1" ht="12.75">
      <c r="A223" s="24" t="s">
        <v>488</v>
      </c>
      <c r="B223" s="25" t="s">
        <v>280</v>
      </c>
      <c r="C223">
        <v>1365</v>
      </c>
      <c r="D223">
        <v>1067090.64</v>
      </c>
      <c r="E223" s="27">
        <v>79200</v>
      </c>
      <c r="F223" s="28">
        <f t="shared" si="32"/>
        <v>18391.1455</v>
      </c>
      <c r="G223" s="29">
        <f t="shared" si="28"/>
        <v>0.0008200209475597902</v>
      </c>
      <c r="H223" s="30">
        <f t="shared" si="33"/>
        <v>13.473366666666665</v>
      </c>
      <c r="I223" s="30">
        <f t="shared" si="34"/>
        <v>4741.145499999998</v>
      </c>
      <c r="J223" s="30">
        <f t="shared" si="35"/>
        <v>4741.145499999998</v>
      </c>
      <c r="K223" s="30">
        <f t="shared" si="29"/>
        <v>0.0005151681055773907</v>
      </c>
      <c r="L223" s="36">
        <f t="shared" si="30"/>
        <v>111810.05464484669</v>
      </c>
      <c r="M223" s="37">
        <f t="shared" si="31"/>
        <v>19621.4961312652</v>
      </c>
      <c r="N223" s="38">
        <f t="shared" si="27"/>
        <v>131431.5507761119</v>
      </c>
      <c r="P223" s="35"/>
    </row>
    <row r="224" spans="1:16" s="14" customFormat="1" ht="12.75">
      <c r="A224" s="24" t="s">
        <v>494</v>
      </c>
      <c r="B224" s="25" t="s">
        <v>445</v>
      </c>
      <c r="C224">
        <v>11338</v>
      </c>
      <c r="D224">
        <v>34320190</v>
      </c>
      <c r="E224" s="27">
        <v>2492800</v>
      </c>
      <c r="F224" s="28">
        <f t="shared" si="32"/>
        <v>156098.4893372914</v>
      </c>
      <c r="G224" s="29">
        <f t="shared" si="28"/>
        <v>0.006960090177037504</v>
      </c>
      <c r="H224" s="30">
        <f t="shared" si="33"/>
        <v>13.767727053915277</v>
      </c>
      <c r="I224" s="30">
        <f t="shared" si="34"/>
        <v>42718.48933729141</v>
      </c>
      <c r="J224" s="30">
        <f t="shared" si="35"/>
        <v>42718.48933729141</v>
      </c>
      <c r="K224" s="30">
        <f t="shared" si="29"/>
        <v>0.004641748122899917</v>
      </c>
      <c r="L224" s="36">
        <f t="shared" si="30"/>
        <v>949009.9799808866</v>
      </c>
      <c r="M224" s="37">
        <f t="shared" si="31"/>
        <v>176792.86013583795</v>
      </c>
      <c r="N224" s="38">
        <f t="shared" si="27"/>
        <v>1125802.8401167246</v>
      </c>
      <c r="P224" s="35"/>
    </row>
    <row r="225" spans="1:16" s="14" customFormat="1" ht="12.75">
      <c r="A225" s="24" t="s">
        <v>494</v>
      </c>
      <c r="B225" s="25" t="s">
        <v>446</v>
      </c>
      <c r="C225">
        <v>3447</v>
      </c>
      <c r="D225">
        <v>16887898</v>
      </c>
      <c r="E225" s="27">
        <v>2198500</v>
      </c>
      <c r="F225" s="28">
        <f t="shared" si="32"/>
        <v>26478.319038435297</v>
      </c>
      <c r="G225" s="29">
        <f t="shared" si="28"/>
        <v>0.0011806103250984635</v>
      </c>
      <c r="H225" s="30">
        <f t="shared" si="33"/>
        <v>7.681554696383898</v>
      </c>
      <c r="I225" s="30">
        <f t="shared" si="34"/>
        <v>-7991.680961564703</v>
      </c>
      <c r="J225" s="30">
        <f t="shared" si="35"/>
        <v>0</v>
      </c>
      <c r="K225" s="30">
        <f t="shared" si="29"/>
        <v>0</v>
      </c>
      <c r="L225" s="36">
        <f t="shared" si="30"/>
        <v>160976.50353487418</v>
      </c>
      <c r="M225" s="37">
        <f t="shared" si="31"/>
        <v>0</v>
      </c>
      <c r="N225" s="38">
        <f t="shared" si="27"/>
        <v>160976.50353487418</v>
      </c>
      <c r="P225" s="35"/>
    </row>
    <row r="226" spans="1:16" s="14" customFormat="1" ht="12.75">
      <c r="A226" s="24" t="s">
        <v>482</v>
      </c>
      <c r="B226" s="25" t="s">
        <v>108</v>
      </c>
      <c r="C226">
        <v>988</v>
      </c>
      <c r="D226">
        <v>2086603.99</v>
      </c>
      <c r="E226" s="27">
        <v>120050</v>
      </c>
      <c r="F226" s="28">
        <f t="shared" si="32"/>
        <v>17172.550954768845</v>
      </c>
      <c r="G226" s="29">
        <f t="shared" si="28"/>
        <v>0.0007656864824406032</v>
      </c>
      <c r="H226" s="30">
        <f t="shared" si="33"/>
        <v>17.381124448146604</v>
      </c>
      <c r="I226" s="30">
        <f t="shared" si="34"/>
        <v>7292.550954768845</v>
      </c>
      <c r="J226" s="30">
        <f t="shared" si="35"/>
        <v>7292.550954768845</v>
      </c>
      <c r="K226" s="30">
        <f t="shared" si="29"/>
        <v>0.0007924012583446046</v>
      </c>
      <c r="L226" s="36">
        <f t="shared" si="30"/>
        <v>104401.537176905</v>
      </c>
      <c r="M226" s="37">
        <f t="shared" si="31"/>
        <v>30180.63047127563</v>
      </c>
      <c r="N226" s="38">
        <f t="shared" si="27"/>
        <v>134582.16764818062</v>
      </c>
      <c r="P226" s="35"/>
    </row>
    <row r="227" spans="1:16" s="14" customFormat="1" ht="12.75">
      <c r="A227" s="24" t="s">
        <v>489</v>
      </c>
      <c r="B227" s="25" t="s">
        <v>317</v>
      </c>
      <c r="C227">
        <v>26</v>
      </c>
      <c r="D227">
        <v>653575.76</v>
      </c>
      <c r="E227" s="27">
        <v>114350</v>
      </c>
      <c r="F227" s="28">
        <f t="shared" si="32"/>
        <v>148.60489514648012</v>
      </c>
      <c r="G227" s="29">
        <f t="shared" si="28"/>
        <v>6.625967204165717E-06</v>
      </c>
      <c r="H227" s="30">
        <f t="shared" si="33"/>
        <v>5.715572890249235</v>
      </c>
      <c r="I227" s="30">
        <f t="shared" si="34"/>
        <v>-111.39510485351988</v>
      </c>
      <c r="J227" s="30">
        <f t="shared" si="35"/>
        <v>0</v>
      </c>
      <c r="K227" s="30">
        <f t="shared" si="29"/>
        <v>0</v>
      </c>
      <c r="L227" s="36">
        <f t="shared" si="30"/>
        <v>903.4522317720589</v>
      </c>
      <c r="M227" s="37">
        <f t="shared" si="31"/>
        <v>0</v>
      </c>
      <c r="N227" s="38">
        <f t="shared" si="27"/>
        <v>903.4522317720589</v>
      </c>
      <c r="P227" s="35"/>
    </row>
    <row r="228" spans="1:16" s="14" customFormat="1" ht="12.75">
      <c r="A228" s="24" t="s">
        <v>494</v>
      </c>
      <c r="B228" s="25" t="s">
        <v>447</v>
      </c>
      <c r="C228">
        <v>9610</v>
      </c>
      <c r="D228">
        <v>23710612</v>
      </c>
      <c r="E228" s="27">
        <v>1719900</v>
      </c>
      <c r="F228" s="28">
        <f t="shared" si="32"/>
        <v>132483.85447991162</v>
      </c>
      <c r="G228" s="29">
        <f t="shared" si="28"/>
        <v>0.00590716526531697</v>
      </c>
      <c r="H228" s="30">
        <f t="shared" si="33"/>
        <v>13.786041048898191</v>
      </c>
      <c r="I228" s="30">
        <f t="shared" si="34"/>
        <v>36383.85447991162</v>
      </c>
      <c r="J228" s="30">
        <f t="shared" si="35"/>
        <v>36383.85447991162</v>
      </c>
      <c r="K228" s="30">
        <f t="shared" si="29"/>
        <v>0.003953433065072468</v>
      </c>
      <c r="L228" s="36">
        <f t="shared" si="30"/>
        <v>805443.413459963</v>
      </c>
      <c r="M228" s="37">
        <f t="shared" si="31"/>
        <v>150576.61907193155</v>
      </c>
      <c r="N228" s="38">
        <f t="shared" si="27"/>
        <v>956020.0325318946</v>
      </c>
      <c r="P228" s="35"/>
    </row>
    <row r="229" spans="1:16" s="14" customFormat="1" ht="12.75">
      <c r="A229" s="24" t="s">
        <v>492</v>
      </c>
      <c r="B229" s="25" t="s">
        <v>377</v>
      </c>
      <c r="C229">
        <v>825</v>
      </c>
      <c r="D229">
        <v>866165</v>
      </c>
      <c r="E229" s="27">
        <v>54600</v>
      </c>
      <c r="F229" s="28">
        <f t="shared" si="32"/>
        <v>13087.657967032967</v>
      </c>
      <c r="G229" s="29">
        <f t="shared" si="28"/>
        <v>0.0005835500397441155</v>
      </c>
      <c r="H229" s="30">
        <f t="shared" si="33"/>
        <v>15.863827838827838</v>
      </c>
      <c r="I229" s="30">
        <f t="shared" si="34"/>
        <v>4837.657967032967</v>
      </c>
      <c r="J229" s="30">
        <f t="shared" si="35"/>
        <v>4837.657967032967</v>
      </c>
      <c r="K229" s="30">
        <f t="shared" si="29"/>
        <v>0.0005256550532582782</v>
      </c>
      <c r="L229" s="36">
        <f t="shared" si="30"/>
        <v>79567.18913821976</v>
      </c>
      <c r="M229" s="37">
        <f t="shared" si="31"/>
        <v>20020.918380277868</v>
      </c>
      <c r="N229" s="38">
        <f t="shared" si="27"/>
        <v>99588.10751849764</v>
      </c>
      <c r="P229" s="35"/>
    </row>
    <row r="230" spans="1:16" s="14" customFormat="1" ht="12.75">
      <c r="A230" s="24" t="s">
        <v>488</v>
      </c>
      <c r="B230" s="25" t="s">
        <v>281</v>
      </c>
      <c r="C230">
        <v>721</v>
      </c>
      <c r="D230">
        <v>524468.68</v>
      </c>
      <c r="E230" s="27">
        <v>31500</v>
      </c>
      <c r="F230" s="28">
        <f t="shared" si="32"/>
        <v>12004.505342222223</v>
      </c>
      <c r="G230" s="29">
        <f t="shared" si="28"/>
        <v>0.0005352546335798187</v>
      </c>
      <c r="H230" s="30">
        <f t="shared" si="33"/>
        <v>16.649799365079367</v>
      </c>
      <c r="I230" s="30">
        <f t="shared" si="34"/>
        <v>4794.505342222224</v>
      </c>
      <c r="J230" s="30">
        <f t="shared" si="35"/>
        <v>4794.505342222224</v>
      </c>
      <c r="K230" s="30">
        <f t="shared" si="29"/>
        <v>0.0005209661324111027</v>
      </c>
      <c r="L230" s="36">
        <f t="shared" si="30"/>
        <v>72982.0988202296</v>
      </c>
      <c r="M230" s="37">
        <f t="shared" si="31"/>
        <v>19842.328826175817</v>
      </c>
      <c r="N230" s="38">
        <f t="shared" si="27"/>
        <v>92824.42764640541</v>
      </c>
      <c r="P230" s="35"/>
    </row>
    <row r="231" spans="1:16" s="14" customFormat="1" ht="12.75">
      <c r="A231" s="24" t="s">
        <v>489</v>
      </c>
      <c r="B231" s="25" t="s">
        <v>318</v>
      </c>
      <c r="C231">
        <v>85</v>
      </c>
      <c r="D231">
        <v>349215.03</v>
      </c>
      <c r="E231" s="27">
        <v>106100</v>
      </c>
      <c r="F231" s="28">
        <f t="shared" si="32"/>
        <v>279.76698916116874</v>
      </c>
      <c r="G231" s="29">
        <f t="shared" si="28"/>
        <v>1.2474198061664574E-05</v>
      </c>
      <c r="H231" s="30">
        <f t="shared" si="33"/>
        <v>3.291376343072573</v>
      </c>
      <c r="I231" s="30">
        <f t="shared" si="34"/>
        <v>-570.2330108388313</v>
      </c>
      <c r="J231" s="30">
        <f t="shared" si="35"/>
        <v>0</v>
      </c>
      <c r="K231" s="30">
        <f t="shared" si="29"/>
        <v>0</v>
      </c>
      <c r="L231" s="36">
        <f t="shared" si="30"/>
        <v>1700.8599244638956</v>
      </c>
      <c r="M231" s="37">
        <f t="shared" si="31"/>
        <v>0</v>
      </c>
      <c r="N231" s="38">
        <f t="shared" si="27"/>
        <v>1700.8599244638956</v>
      </c>
      <c r="P231" s="35"/>
    </row>
    <row r="232" spans="1:16" s="14" customFormat="1" ht="12.75">
      <c r="A232" s="24" t="s">
        <v>488</v>
      </c>
      <c r="B232" s="25" t="s">
        <v>282</v>
      </c>
      <c r="C232">
        <v>98</v>
      </c>
      <c r="D232">
        <v>285966.69</v>
      </c>
      <c r="E232" s="27">
        <v>70850</v>
      </c>
      <c r="F232" s="28">
        <f t="shared" si="32"/>
        <v>395.5502557515879</v>
      </c>
      <c r="G232" s="29">
        <f t="shared" si="28"/>
        <v>1.7636720645211276E-05</v>
      </c>
      <c r="H232" s="30">
        <f t="shared" si="33"/>
        <v>4.036227099505998</v>
      </c>
      <c r="I232" s="30">
        <f t="shared" si="34"/>
        <v>-584.4497442484121</v>
      </c>
      <c r="J232" s="30">
        <f t="shared" si="35"/>
        <v>0</v>
      </c>
      <c r="K232" s="30">
        <f t="shared" si="29"/>
        <v>0</v>
      </c>
      <c r="L232" s="36">
        <f t="shared" si="30"/>
        <v>2404.7711280609537</v>
      </c>
      <c r="M232" s="37">
        <f t="shared" si="31"/>
        <v>0</v>
      </c>
      <c r="N232" s="38">
        <f t="shared" si="27"/>
        <v>2404.7711280609537</v>
      </c>
      <c r="P232" s="35"/>
    </row>
    <row r="233" spans="1:16" s="14" customFormat="1" ht="12.75">
      <c r="A233" s="24" t="s">
        <v>483</v>
      </c>
      <c r="B233" s="25" t="s">
        <v>134</v>
      </c>
      <c r="C233">
        <v>1630</v>
      </c>
      <c r="D233">
        <v>2782032</v>
      </c>
      <c r="E233" s="27">
        <v>279250</v>
      </c>
      <c r="F233" s="28">
        <f t="shared" si="32"/>
        <v>16238.897618621308</v>
      </c>
      <c r="G233" s="29">
        <f t="shared" si="28"/>
        <v>0.0007240569225309139</v>
      </c>
      <c r="H233" s="30">
        <f t="shared" si="33"/>
        <v>9.96251387645479</v>
      </c>
      <c r="I233" s="30">
        <f t="shared" si="34"/>
        <v>-61.1023813786937</v>
      </c>
      <c r="J233" s="30">
        <f t="shared" si="35"/>
        <v>0</v>
      </c>
      <c r="K233" s="30">
        <f t="shared" si="29"/>
        <v>0</v>
      </c>
      <c r="L233" s="36">
        <f t="shared" si="30"/>
        <v>98725.33660886536</v>
      </c>
      <c r="M233" s="37">
        <f t="shared" si="31"/>
        <v>0</v>
      </c>
      <c r="N233" s="38">
        <f t="shared" si="27"/>
        <v>98725.33660886536</v>
      </c>
      <c r="P233" s="35"/>
    </row>
    <row r="234" spans="1:16" s="14" customFormat="1" ht="12.75">
      <c r="A234" s="24" t="s">
        <v>494</v>
      </c>
      <c r="B234" s="25" t="s">
        <v>448</v>
      </c>
      <c r="C234">
        <v>6321</v>
      </c>
      <c r="D234">
        <v>7264444</v>
      </c>
      <c r="E234" s="27">
        <v>572250</v>
      </c>
      <c r="F234" s="28">
        <f t="shared" si="32"/>
        <v>80242.11537614679</v>
      </c>
      <c r="G234" s="29">
        <f t="shared" si="28"/>
        <v>0.0035778203965027575</v>
      </c>
      <c r="H234" s="30">
        <f t="shared" si="33"/>
        <v>12.694528615115772</v>
      </c>
      <c r="I234" s="30">
        <f t="shared" si="34"/>
        <v>17032.115376146794</v>
      </c>
      <c r="J234" s="30">
        <f t="shared" si="35"/>
        <v>17032.115376146794</v>
      </c>
      <c r="K234" s="30">
        <f t="shared" si="29"/>
        <v>0.0018506925409281566</v>
      </c>
      <c r="L234" s="36">
        <f t="shared" si="30"/>
        <v>487836.67689568695</v>
      </c>
      <c r="M234" s="37">
        <f t="shared" si="31"/>
        <v>70488.36319415362</v>
      </c>
      <c r="N234" s="38">
        <f t="shared" si="27"/>
        <v>558325.0400898405</v>
      </c>
      <c r="P234" s="35"/>
    </row>
    <row r="235" spans="1:16" s="14" customFormat="1" ht="12.75">
      <c r="A235" s="24" t="s">
        <v>488</v>
      </c>
      <c r="B235" s="25" t="s">
        <v>283</v>
      </c>
      <c r="C235">
        <v>924</v>
      </c>
      <c r="D235">
        <v>1389622.32</v>
      </c>
      <c r="E235" s="27">
        <v>56550</v>
      </c>
      <c r="F235" s="28">
        <f t="shared" si="32"/>
        <v>22705.765228647215</v>
      </c>
      <c r="G235" s="29">
        <f t="shared" si="28"/>
        <v>0.0010124004031105852</v>
      </c>
      <c r="H235" s="30">
        <f t="shared" si="33"/>
        <v>24.57333899204244</v>
      </c>
      <c r="I235" s="30">
        <f t="shared" si="34"/>
        <v>13465.765228647215</v>
      </c>
      <c r="J235" s="30">
        <f t="shared" si="35"/>
        <v>13465.765228647215</v>
      </c>
      <c r="K235" s="30">
        <f t="shared" si="29"/>
        <v>0.0014631765177829047</v>
      </c>
      <c r="L235" s="36">
        <f t="shared" si="30"/>
        <v>138041.03996502585</v>
      </c>
      <c r="M235" s="37">
        <f t="shared" si="31"/>
        <v>55728.82341164745</v>
      </c>
      <c r="N235" s="38">
        <f t="shared" si="27"/>
        <v>193769.8633766733</v>
      </c>
      <c r="P235" s="35"/>
    </row>
    <row r="236" spans="1:16" s="14" customFormat="1" ht="12.75">
      <c r="A236" s="39" t="s">
        <v>479</v>
      </c>
      <c r="B236" s="25" t="s">
        <v>3</v>
      </c>
      <c r="C236">
        <v>2313</v>
      </c>
      <c r="D236">
        <v>2847782.84</v>
      </c>
      <c r="E236" s="27">
        <v>185000</v>
      </c>
      <c r="F236" s="28">
        <f t="shared" si="32"/>
        <v>35604.98221037838</v>
      </c>
      <c r="G236" s="29">
        <f t="shared" si="28"/>
        <v>0.001587548271531208</v>
      </c>
      <c r="H236" s="30">
        <f t="shared" si="33"/>
        <v>15.393420756756756</v>
      </c>
      <c r="I236" s="30">
        <f t="shared" si="34"/>
        <v>12474.982210378375</v>
      </c>
      <c r="J236" s="30">
        <f t="shared" si="35"/>
        <v>12474.982210378375</v>
      </c>
      <c r="K236" s="30">
        <f t="shared" si="29"/>
        <v>0.0013555190306714445</v>
      </c>
      <c r="L236" s="36">
        <f t="shared" si="30"/>
        <v>216462.5910099619</v>
      </c>
      <c r="M236" s="37">
        <f t="shared" si="31"/>
        <v>51628.41241184048</v>
      </c>
      <c r="N236" s="38">
        <f t="shared" si="27"/>
        <v>268091.00342180236</v>
      </c>
      <c r="P236" s="35"/>
    </row>
    <row r="237" spans="1:16" s="14" customFormat="1" ht="12.75">
      <c r="A237" s="24" t="s">
        <v>488</v>
      </c>
      <c r="B237" s="25" t="s">
        <v>284</v>
      </c>
      <c r="C237">
        <v>2977</v>
      </c>
      <c r="D237">
        <v>1860607.8</v>
      </c>
      <c r="E237" s="27">
        <v>171050</v>
      </c>
      <c r="F237" s="28">
        <f t="shared" si="32"/>
        <v>32382.516343759136</v>
      </c>
      <c r="G237" s="29">
        <f t="shared" si="28"/>
        <v>0.0014438655676221887</v>
      </c>
      <c r="H237" s="30">
        <f t="shared" si="33"/>
        <v>10.877566793335282</v>
      </c>
      <c r="I237" s="30">
        <f t="shared" si="34"/>
        <v>2612.5163437591336</v>
      </c>
      <c r="J237" s="30">
        <f t="shared" si="35"/>
        <v>2612.5163437591336</v>
      </c>
      <c r="K237" s="30">
        <f t="shared" si="29"/>
        <v>0.000283873400553593</v>
      </c>
      <c r="L237" s="36">
        <f t="shared" si="30"/>
        <v>196871.4195607528</v>
      </c>
      <c r="M237" s="37">
        <f t="shared" si="31"/>
        <v>10812.045175989006</v>
      </c>
      <c r="N237" s="38">
        <f t="shared" si="27"/>
        <v>207683.46473674182</v>
      </c>
      <c r="P237" s="35"/>
    </row>
    <row r="238" spans="1:16" s="14" customFormat="1" ht="12.75">
      <c r="A238" s="39" t="s">
        <v>479</v>
      </c>
      <c r="B238" s="25" t="s">
        <v>4</v>
      </c>
      <c r="C238">
        <v>36228</v>
      </c>
      <c r="D238">
        <v>53472372.59</v>
      </c>
      <c r="E238" s="27">
        <v>2323400</v>
      </c>
      <c r="F238" s="28">
        <f t="shared" si="32"/>
        <v>833776.8417795128</v>
      </c>
      <c r="G238" s="29">
        <f t="shared" si="28"/>
        <v>0.03717628550377383</v>
      </c>
      <c r="H238" s="30">
        <f t="shared" si="33"/>
        <v>23.014708009813205</v>
      </c>
      <c r="I238" s="30">
        <f t="shared" si="34"/>
        <v>471496.8417795128</v>
      </c>
      <c r="J238" s="30">
        <f t="shared" si="35"/>
        <v>471496.8417795128</v>
      </c>
      <c r="K238" s="30">
        <f t="shared" si="29"/>
        <v>0.051232373013077634</v>
      </c>
      <c r="L238" s="36">
        <f t="shared" si="30"/>
        <v>5068995.525100654</v>
      </c>
      <c r="M238" s="37">
        <f t="shared" si="31"/>
        <v>1951316.0810779752</v>
      </c>
      <c r="N238" s="38">
        <f t="shared" si="27"/>
        <v>7020311.606178629</v>
      </c>
      <c r="P238" s="35"/>
    </row>
    <row r="239" spans="1:16" s="14" customFormat="1" ht="12.75">
      <c r="A239" s="24" t="s">
        <v>492</v>
      </c>
      <c r="B239" s="25" t="s">
        <v>378</v>
      </c>
      <c r="C239">
        <v>936</v>
      </c>
      <c r="D239">
        <v>1946754.89</v>
      </c>
      <c r="E239" s="27">
        <v>137700</v>
      </c>
      <c r="F239" s="28">
        <f t="shared" si="32"/>
        <v>13232.843696732027</v>
      </c>
      <c r="G239" s="29">
        <f t="shared" si="28"/>
        <v>0.000590023553840341</v>
      </c>
      <c r="H239" s="30">
        <f t="shared" si="33"/>
        <v>14.1376535221496</v>
      </c>
      <c r="I239" s="30">
        <f t="shared" si="34"/>
        <v>3872.843696732026</v>
      </c>
      <c r="J239" s="30">
        <f t="shared" si="35"/>
        <v>3872.843696732026</v>
      </c>
      <c r="K239" s="30">
        <f t="shared" si="29"/>
        <v>0.00042081930420460146</v>
      </c>
      <c r="L239" s="36">
        <f t="shared" si="30"/>
        <v>80449.85435183052</v>
      </c>
      <c r="M239" s="37">
        <f t="shared" si="31"/>
        <v>16027.98049805101</v>
      </c>
      <c r="N239" s="38">
        <f t="shared" si="27"/>
        <v>96477.83484988153</v>
      </c>
      <c r="P239" s="35"/>
    </row>
    <row r="240" spans="1:16" s="14" customFormat="1" ht="12.75">
      <c r="A240" s="24" t="s">
        <v>494</v>
      </c>
      <c r="B240" s="25" t="s">
        <v>449</v>
      </c>
      <c r="C240">
        <v>2999</v>
      </c>
      <c r="D240">
        <v>4352749</v>
      </c>
      <c r="E240" s="27">
        <v>305350</v>
      </c>
      <c r="F240" s="28">
        <f t="shared" si="32"/>
        <v>42750.59522187654</v>
      </c>
      <c r="G240" s="29">
        <f t="shared" si="28"/>
        <v>0.001906155524819715</v>
      </c>
      <c r="H240" s="30">
        <f t="shared" si="33"/>
        <v>14.254950057311282</v>
      </c>
      <c r="I240" s="30">
        <f t="shared" si="34"/>
        <v>12760.595221876534</v>
      </c>
      <c r="J240" s="30">
        <f t="shared" si="35"/>
        <v>12760.595221876534</v>
      </c>
      <c r="K240" s="30">
        <f t="shared" si="29"/>
        <v>0.0013865534534837712</v>
      </c>
      <c r="L240" s="36">
        <f t="shared" si="30"/>
        <v>259904.76709880514</v>
      </c>
      <c r="M240" s="37">
        <f t="shared" si="31"/>
        <v>52810.437852770345</v>
      </c>
      <c r="N240" s="38">
        <f t="shared" si="27"/>
        <v>312715.2049515755</v>
      </c>
      <c r="P240" s="35"/>
    </row>
    <row r="241" spans="1:16" s="14" customFormat="1" ht="12.75">
      <c r="A241" s="39" t="s">
        <v>480</v>
      </c>
      <c r="B241" s="25" t="s">
        <v>42</v>
      </c>
      <c r="C241">
        <v>2190</v>
      </c>
      <c r="D241">
        <v>1456470.83</v>
      </c>
      <c r="E241" s="27">
        <v>63700</v>
      </c>
      <c r="F241" s="28">
        <f t="shared" si="32"/>
        <v>50073.32994819467</v>
      </c>
      <c r="G241" s="29">
        <f t="shared" si="28"/>
        <v>0.0022326602479216216</v>
      </c>
      <c r="H241" s="30">
        <f t="shared" si="33"/>
        <v>22.86453422291994</v>
      </c>
      <c r="I241" s="30">
        <f t="shared" si="34"/>
        <v>28173.329948194667</v>
      </c>
      <c r="J241" s="30">
        <f t="shared" si="35"/>
        <v>28173.329948194667</v>
      </c>
      <c r="K241" s="30">
        <f t="shared" si="29"/>
        <v>0.0030612857203429467</v>
      </c>
      <c r="L241" s="36">
        <f t="shared" si="30"/>
        <v>304423.7651078931</v>
      </c>
      <c r="M241" s="37">
        <f t="shared" si="31"/>
        <v>116596.9035507052</v>
      </c>
      <c r="N241" s="38">
        <f t="shared" si="27"/>
        <v>421020.6686585983</v>
      </c>
      <c r="P241" s="35"/>
    </row>
    <row r="242" spans="1:16" s="14" customFormat="1" ht="12.75">
      <c r="A242" s="24" t="s">
        <v>494</v>
      </c>
      <c r="B242" s="25" t="s">
        <v>450</v>
      </c>
      <c r="C242">
        <v>3830</v>
      </c>
      <c r="D242">
        <v>3964370</v>
      </c>
      <c r="E242" s="27">
        <v>352600</v>
      </c>
      <c r="F242" s="28">
        <f t="shared" si="32"/>
        <v>43061.64804310834</v>
      </c>
      <c r="G242" s="29">
        <f t="shared" si="28"/>
        <v>0.0019200246896962393</v>
      </c>
      <c r="H242" s="30">
        <f t="shared" si="33"/>
        <v>11.243250141803744</v>
      </c>
      <c r="I242" s="30">
        <f t="shared" si="34"/>
        <v>4761.648043108338</v>
      </c>
      <c r="J242" s="30">
        <f t="shared" si="35"/>
        <v>4761.648043108338</v>
      </c>
      <c r="K242" s="30">
        <f t="shared" si="29"/>
        <v>0.000517395891308211</v>
      </c>
      <c r="L242" s="36">
        <f t="shared" si="30"/>
        <v>261795.83108605715</v>
      </c>
      <c r="M242" s="37">
        <f t="shared" si="31"/>
        <v>19706.347053954963</v>
      </c>
      <c r="N242" s="38">
        <f t="shared" si="27"/>
        <v>281502.17814001214</v>
      </c>
      <c r="P242" s="35"/>
    </row>
    <row r="243" spans="1:16" s="14" customFormat="1" ht="12.75">
      <c r="A243" s="24" t="s">
        <v>488</v>
      </c>
      <c r="B243" s="25" t="s">
        <v>285</v>
      </c>
      <c r="C243">
        <v>4925</v>
      </c>
      <c r="D243">
        <v>7202154.3</v>
      </c>
      <c r="E243" s="27">
        <v>297900</v>
      </c>
      <c r="F243" s="28">
        <f t="shared" si="32"/>
        <v>119068.8483635448</v>
      </c>
      <c r="G243" s="29">
        <f t="shared" si="28"/>
        <v>0.005309019487661984</v>
      </c>
      <c r="H243" s="30">
        <f t="shared" si="33"/>
        <v>24.176415911379657</v>
      </c>
      <c r="I243" s="30">
        <f t="shared" si="34"/>
        <v>69818.8483635448</v>
      </c>
      <c r="J243" s="30">
        <f t="shared" si="35"/>
        <v>69818.8483635448</v>
      </c>
      <c r="K243" s="30">
        <f t="shared" si="29"/>
        <v>0.007586445901110291</v>
      </c>
      <c r="L243" s="36">
        <f t="shared" si="30"/>
        <v>723886.0919254274</v>
      </c>
      <c r="M243" s="37">
        <f t="shared" si="31"/>
        <v>288949.21344529226</v>
      </c>
      <c r="N243" s="38">
        <f t="shared" si="27"/>
        <v>1012835.3053707196</v>
      </c>
      <c r="P243" s="35"/>
    </row>
    <row r="244" spans="1:16" s="14" customFormat="1" ht="14.25">
      <c r="A244" s="24" t="s">
        <v>487</v>
      </c>
      <c r="B244" s="25" t="s">
        <v>231</v>
      </c>
      <c r="C244">
        <v>44</v>
      </c>
      <c r="D244" s="103">
        <v>109499</v>
      </c>
      <c r="E244" s="27">
        <v>37050</v>
      </c>
      <c r="F244" s="28">
        <f t="shared" si="32"/>
        <v>130.03929824561405</v>
      </c>
      <c r="G244" s="29">
        <f t="shared" si="28"/>
        <v>5.79816785025047E-06</v>
      </c>
      <c r="H244" s="30">
        <f t="shared" si="33"/>
        <v>2.955438596491228</v>
      </c>
      <c r="I244" s="30">
        <f t="shared" si="34"/>
        <v>-309.960701754386</v>
      </c>
      <c r="J244" s="30">
        <f t="shared" si="35"/>
        <v>0</v>
      </c>
      <c r="K244" s="30">
        <f t="shared" si="29"/>
        <v>0</v>
      </c>
      <c r="L244" s="36">
        <f t="shared" si="30"/>
        <v>790.5815895382714</v>
      </c>
      <c r="M244" s="37">
        <f t="shared" si="31"/>
        <v>0</v>
      </c>
      <c r="N244" s="38">
        <f t="shared" si="27"/>
        <v>790.5815895382714</v>
      </c>
      <c r="P244" s="35"/>
    </row>
    <row r="245" spans="1:16" s="14" customFormat="1" ht="12.75">
      <c r="A245" s="24" t="s">
        <v>492</v>
      </c>
      <c r="B245" s="25" t="s">
        <v>379</v>
      </c>
      <c r="C245">
        <v>2255</v>
      </c>
      <c r="D245">
        <v>6345296.12</v>
      </c>
      <c r="E245" s="27">
        <v>451450</v>
      </c>
      <c r="F245" s="28">
        <f t="shared" si="32"/>
        <v>31694.856020821797</v>
      </c>
      <c r="G245" s="29">
        <f t="shared" si="28"/>
        <v>0.001413204298066448</v>
      </c>
      <c r="H245" s="30">
        <f t="shared" si="33"/>
        <v>14.05536852364603</v>
      </c>
      <c r="I245" s="30">
        <f t="shared" si="34"/>
        <v>9144.856020821797</v>
      </c>
      <c r="J245" s="30">
        <f t="shared" si="35"/>
        <v>9144.856020821797</v>
      </c>
      <c r="K245" s="30">
        <f t="shared" si="29"/>
        <v>0.0009936708654110621</v>
      </c>
      <c r="L245" s="36">
        <f t="shared" si="30"/>
        <v>192690.7480368003</v>
      </c>
      <c r="M245" s="37">
        <f t="shared" si="31"/>
        <v>37846.498706595754</v>
      </c>
      <c r="N245" s="38">
        <f t="shared" si="27"/>
        <v>230537.24674339604</v>
      </c>
      <c r="P245" s="35"/>
    </row>
    <row r="246" spans="1:16" s="14" customFormat="1" ht="12.75">
      <c r="A246" s="39" t="s">
        <v>480</v>
      </c>
      <c r="B246" s="25" t="s">
        <v>43</v>
      </c>
      <c r="C246">
        <v>924</v>
      </c>
      <c r="D246">
        <v>1022366.5</v>
      </c>
      <c r="E246" s="27">
        <v>70850</v>
      </c>
      <c r="F246" s="28">
        <f t="shared" si="32"/>
        <v>13333.333041637261</v>
      </c>
      <c r="G246" s="29">
        <f t="shared" si="28"/>
        <v>0.0005945041539111115</v>
      </c>
      <c r="H246" s="30">
        <f t="shared" si="33"/>
        <v>14.43001411432604</v>
      </c>
      <c r="I246" s="30">
        <f t="shared" si="34"/>
        <v>4093.333041637261</v>
      </c>
      <c r="J246" s="30">
        <f t="shared" si="35"/>
        <v>4093.333041637261</v>
      </c>
      <c r="K246" s="30">
        <f t="shared" si="29"/>
        <v>0.00044477745484875066</v>
      </c>
      <c r="L246" s="36">
        <f t="shared" si="30"/>
        <v>81060.7852557853</v>
      </c>
      <c r="M246" s="37">
        <f t="shared" si="31"/>
        <v>16940.48799819908</v>
      </c>
      <c r="N246" s="38">
        <f t="shared" si="27"/>
        <v>98001.27325398439</v>
      </c>
      <c r="P246" s="35"/>
    </row>
    <row r="247" spans="1:16" s="14" customFormat="1" ht="12.75">
      <c r="A247" s="39" t="s">
        <v>479</v>
      </c>
      <c r="B247" s="25" t="s">
        <v>5</v>
      </c>
      <c r="C247">
        <v>9026</v>
      </c>
      <c r="D247">
        <v>11921939.44</v>
      </c>
      <c r="E247" s="27">
        <v>582550</v>
      </c>
      <c r="F247" s="28">
        <f t="shared" si="32"/>
        <v>184717.92187012275</v>
      </c>
      <c r="G247" s="29">
        <f t="shared" si="28"/>
        <v>0.008236168069205551</v>
      </c>
      <c r="H247" s="30">
        <f t="shared" si="33"/>
        <v>20.465092163762765</v>
      </c>
      <c r="I247" s="30">
        <f t="shared" si="34"/>
        <v>94457.92187012272</v>
      </c>
      <c r="J247" s="30">
        <f t="shared" si="35"/>
        <v>94457.92187012272</v>
      </c>
      <c r="K247" s="30">
        <f t="shared" si="29"/>
        <v>0.010263702868137738</v>
      </c>
      <c r="L247" s="36">
        <f t="shared" si="30"/>
        <v>1123003.5093888496</v>
      </c>
      <c r="M247" s="37">
        <f t="shared" si="31"/>
        <v>390919.3988123682</v>
      </c>
      <c r="N247" s="38">
        <f t="shared" si="27"/>
        <v>1513922.908201218</v>
      </c>
      <c r="P247" s="35"/>
    </row>
    <row r="248" spans="1:16" s="14" customFormat="1" ht="12.75">
      <c r="A248" s="24" t="s">
        <v>484</v>
      </c>
      <c r="B248" s="25" t="s">
        <v>165</v>
      </c>
      <c r="C248">
        <v>3752</v>
      </c>
      <c r="D248">
        <v>4956365.59</v>
      </c>
      <c r="E248" s="27">
        <v>365450</v>
      </c>
      <c r="F248" s="28">
        <f t="shared" si="32"/>
        <v>50885.986300944045</v>
      </c>
      <c r="G248" s="29">
        <f t="shared" si="28"/>
        <v>0.0022688948170202145</v>
      </c>
      <c r="H248" s="30">
        <f t="shared" si="33"/>
        <v>13.562363086605554</v>
      </c>
      <c r="I248" s="30">
        <f t="shared" si="34"/>
        <v>13365.98630094404</v>
      </c>
      <c r="J248" s="30">
        <f t="shared" si="35"/>
        <v>13365.98630094404</v>
      </c>
      <c r="K248" s="30">
        <f t="shared" si="29"/>
        <v>0.0014523346397681109</v>
      </c>
      <c r="L248" s="36">
        <f t="shared" si="30"/>
        <v>309364.357373252</v>
      </c>
      <c r="M248" s="37">
        <f t="shared" si="31"/>
        <v>55315.88273224631</v>
      </c>
      <c r="N248" s="38">
        <f t="shared" si="27"/>
        <v>364680.2401054983</v>
      </c>
      <c r="P248" s="35"/>
    </row>
    <row r="249" spans="1:16" s="14" customFormat="1" ht="12.75">
      <c r="A249" s="39" t="s">
        <v>480</v>
      </c>
      <c r="B249" s="25" t="s">
        <v>44</v>
      </c>
      <c r="C249">
        <v>1040</v>
      </c>
      <c r="D249">
        <v>851315</v>
      </c>
      <c r="E249" s="27">
        <v>53400</v>
      </c>
      <c r="F249" s="28">
        <f t="shared" si="32"/>
        <v>16579.917602996255</v>
      </c>
      <c r="G249" s="29">
        <f t="shared" si="28"/>
        <v>0.0007392622576593848</v>
      </c>
      <c r="H249" s="30">
        <f t="shared" si="33"/>
        <v>15.942228464419475</v>
      </c>
      <c r="I249" s="30">
        <f t="shared" si="34"/>
        <v>6179.917602996255</v>
      </c>
      <c r="J249" s="30">
        <f t="shared" si="35"/>
        <v>6179.917602996255</v>
      </c>
      <c r="K249" s="30">
        <f t="shared" si="29"/>
        <v>0.0006715036364439672</v>
      </c>
      <c r="L249" s="36">
        <f t="shared" si="30"/>
        <v>100798.58773332347</v>
      </c>
      <c r="M249" s="37">
        <f t="shared" si="31"/>
        <v>25575.93504327779</v>
      </c>
      <c r="N249" s="38">
        <f t="shared" si="27"/>
        <v>126374.52277660125</v>
      </c>
      <c r="P249" s="35"/>
    </row>
    <row r="250" spans="1:16" s="14" customFormat="1" ht="12.75">
      <c r="A250" s="39" t="s">
        <v>479</v>
      </c>
      <c r="B250" s="25" t="s">
        <v>6</v>
      </c>
      <c r="C250">
        <v>2091</v>
      </c>
      <c r="D250">
        <v>2986407.09</v>
      </c>
      <c r="E250" s="27">
        <v>190200</v>
      </c>
      <c r="F250" s="28">
        <f t="shared" si="32"/>
        <v>32831.63630488959</v>
      </c>
      <c r="G250" s="29">
        <f t="shared" si="28"/>
        <v>0.0014638908442475196</v>
      </c>
      <c r="H250" s="30">
        <f t="shared" si="33"/>
        <v>15.701404258675078</v>
      </c>
      <c r="I250" s="30">
        <f t="shared" si="34"/>
        <v>11921.636304889587</v>
      </c>
      <c r="J250" s="30">
        <f t="shared" si="35"/>
        <v>11921.636304889587</v>
      </c>
      <c r="K250" s="30">
        <f t="shared" si="29"/>
        <v>0.0012953930206471445</v>
      </c>
      <c r="L250" s="36">
        <f t="shared" si="30"/>
        <v>199601.8708747336</v>
      </c>
      <c r="M250" s="37">
        <f t="shared" si="31"/>
        <v>49338.359397479355</v>
      </c>
      <c r="N250" s="38">
        <f t="shared" si="27"/>
        <v>248940.23027221297</v>
      </c>
      <c r="P250" s="35"/>
    </row>
    <row r="251" spans="1:16" s="14" customFormat="1" ht="12.75">
      <c r="A251" s="39" t="s">
        <v>479</v>
      </c>
      <c r="B251" s="25" t="s">
        <v>7</v>
      </c>
      <c r="C251">
        <v>3168</v>
      </c>
      <c r="D251">
        <v>3476304</v>
      </c>
      <c r="E251" s="27">
        <v>170700</v>
      </c>
      <c r="F251" s="28">
        <f t="shared" si="32"/>
        <v>64516.29216168717</v>
      </c>
      <c r="G251" s="29">
        <f t="shared" si="28"/>
        <v>0.0028766403393127946</v>
      </c>
      <c r="H251" s="30">
        <f t="shared" si="33"/>
        <v>20.364991212653777</v>
      </c>
      <c r="I251" s="30">
        <f t="shared" si="34"/>
        <v>32836.29216168717</v>
      </c>
      <c r="J251" s="30">
        <f t="shared" si="35"/>
        <v>32836.29216168717</v>
      </c>
      <c r="K251" s="30">
        <f t="shared" si="29"/>
        <v>0.0035679585085760623</v>
      </c>
      <c r="L251" s="36">
        <f t="shared" si="30"/>
        <v>392230.60641226167</v>
      </c>
      <c r="M251" s="37">
        <f t="shared" si="31"/>
        <v>135894.8337729013</v>
      </c>
      <c r="N251" s="38">
        <f t="shared" si="27"/>
        <v>528125.4401851629</v>
      </c>
      <c r="P251" s="35"/>
    </row>
    <row r="252" spans="1:16" s="14" customFormat="1" ht="12.75">
      <c r="A252" s="24" t="s">
        <v>481</v>
      </c>
      <c r="B252" s="25" t="s">
        <v>86</v>
      </c>
      <c r="C252">
        <v>233</v>
      </c>
      <c r="D252">
        <v>1204636</v>
      </c>
      <c r="E252" s="27">
        <v>174150</v>
      </c>
      <c r="F252" s="28">
        <f t="shared" si="32"/>
        <v>1611.715119150158</v>
      </c>
      <c r="G252" s="29">
        <f t="shared" si="28"/>
        <v>7.18628515663667E-05</v>
      </c>
      <c r="H252" s="30">
        <f t="shared" si="33"/>
        <v>6.917232271030721</v>
      </c>
      <c r="I252" s="30">
        <f t="shared" si="34"/>
        <v>-718.284880849842</v>
      </c>
      <c r="J252" s="30">
        <f t="shared" si="35"/>
        <v>0</v>
      </c>
      <c r="K252" s="30">
        <f t="shared" si="29"/>
        <v>0</v>
      </c>
      <c r="L252" s="36">
        <f t="shared" si="30"/>
        <v>9798.517201884179</v>
      </c>
      <c r="M252" s="37">
        <f t="shared" si="31"/>
        <v>0</v>
      </c>
      <c r="N252" s="38">
        <f t="shared" si="27"/>
        <v>9798.517201884179</v>
      </c>
      <c r="P252" s="35"/>
    </row>
    <row r="253" spans="1:16" s="14" customFormat="1" ht="14.25">
      <c r="A253" s="24" t="s">
        <v>487</v>
      </c>
      <c r="B253" s="25" t="s">
        <v>232</v>
      </c>
      <c r="C253">
        <v>1114</v>
      </c>
      <c r="D253" s="103">
        <v>4305487.4</v>
      </c>
      <c r="E253" s="27">
        <v>505700</v>
      </c>
      <c r="F253" s="28">
        <f t="shared" si="32"/>
        <v>9484.502597587503</v>
      </c>
      <c r="G253" s="29">
        <f t="shared" si="28"/>
        <v>0.0004228932236552093</v>
      </c>
      <c r="H253" s="30">
        <f t="shared" si="33"/>
        <v>8.513916155823612</v>
      </c>
      <c r="I253" s="30">
        <f t="shared" si="34"/>
        <v>-1655.4974024124965</v>
      </c>
      <c r="J253" s="30">
        <f t="shared" si="35"/>
        <v>0</v>
      </c>
      <c r="K253" s="30">
        <f t="shared" si="29"/>
        <v>0</v>
      </c>
      <c r="L253" s="36">
        <f t="shared" si="30"/>
        <v>57661.59338554791</v>
      </c>
      <c r="M253" s="37">
        <f t="shared" si="31"/>
        <v>0</v>
      </c>
      <c r="N253" s="38">
        <f t="shared" si="27"/>
        <v>57661.59338554791</v>
      </c>
      <c r="P253" s="35"/>
    </row>
    <row r="254" spans="1:16" s="14" customFormat="1" ht="12.75">
      <c r="A254" s="24" t="s">
        <v>488</v>
      </c>
      <c r="B254" s="25" t="s">
        <v>286</v>
      </c>
      <c r="C254">
        <v>355</v>
      </c>
      <c r="D254">
        <v>767558.95</v>
      </c>
      <c r="E254" s="27">
        <v>49300</v>
      </c>
      <c r="F254" s="28">
        <f t="shared" si="32"/>
        <v>5527.0472058823525</v>
      </c>
      <c r="G254" s="29">
        <f t="shared" si="28"/>
        <v>0.000246438944598385</v>
      </c>
      <c r="H254" s="30">
        <f t="shared" si="33"/>
        <v>15.569147058823528</v>
      </c>
      <c r="I254" s="30">
        <f t="shared" si="34"/>
        <v>1977.0472058823525</v>
      </c>
      <c r="J254" s="30">
        <f t="shared" si="35"/>
        <v>1977.0472058823525</v>
      </c>
      <c r="K254" s="30">
        <f t="shared" si="29"/>
        <v>0.00021482396262495753</v>
      </c>
      <c r="L254" s="36">
        <f t="shared" si="30"/>
        <v>33602.009734214385</v>
      </c>
      <c r="M254" s="37">
        <f t="shared" si="31"/>
        <v>8182.120565915828</v>
      </c>
      <c r="N254" s="38">
        <f t="shared" si="27"/>
        <v>41784.130300130215</v>
      </c>
      <c r="P254" s="35"/>
    </row>
    <row r="255" spans="1:16" s="14" customFormat="1" ht="12.75">
      <c r="A255" s="24" t="s">
        <v>493</v>
      </c>
      <c r="B255" s="25" t="s">
        <v>415</v>
      </c>
      <c r="C255">
        <v>1233</v>
      </c>
      <c r="D255">
        <v>3112549.64</v>
      </c>
      <c r="E255" s="27">
        <v>169900</v>
      </c>
      <c r="F255" s="28">
        <f t="shared" si="32"/>
        <v>22588.426757622132</v>
      </c>
      <c r="G255" s="29">
        <f t="shared" si="28"/>
        <v>0.0010071685373632773</v>
      </c>
      <c r="H255" s="30">
        <f t="shared" si="33"/>
        <v>18.319891936433198</v>
      </c>
      <c r="I255" s="30">
        <f t="shared" si="34"/>
        <v>10258.426757622134</v>
      </c>
      <c r="J255" s="30">
        <f t="shared" si="35"/>
        <v>10258.426757622134</v>
      </c>
      <c r="K255" s="30">
        <f t="shared" si="29"/>
        <v>0.0011146703426268213</v>
      </c>
      <c r="L255" s="36">
        <f t="shared" si="30"/>
        <v>137327.6738042689</v>
      </c>
      <c r="M255" s="37">
        <f t="shared" si="31"/>
        <v>42455.07355501962</v>
      </c>
      <c r="N255" s="38">
        <f t="shared" si="27"/>
        <v>179782.74735928854</v>
      </c>
      <c r="P255" s="35"/>
    </row>
    <row r="256" spans="1:16" s="14" customFormat="1" ht="12.75">
      <c r="A256" s="39" t="s">
        <v>480</v>
      </c>
      <c r="B256" s="25" t="s">
        <v>45</v>
      </c>
      <c r="C256">
        <v>390</v>
      </c>
      <c r="D256">
        <v>398936.56</v>
      </c>
      <c r="E256" s="27">
        <v>23450</v>
      </c>
      <c r="F256" s="28">
        <f t="shared" si="32"/>
        <v>6634.76581663113</v>
      </c>
      <c r="G256" s="29">
        <f t="shared" si="28"/>
        <v>0.00029582969433802615</v>
      </c>
      <c r="H256" s="30">
        <f t="shared" si="33"/>
        <v>17.01222004264392</v>
      </c>
      <c r="I256" s="30">
        <f t="shared" si="34"/>
        <v>2734.7658166311294</v>
      </c>
      <c r="J256" s="30">
        <f t="shared" si="35"/>
        <v>2734.7658166311294</v>
      </c>
      <c r="K256" s="30">
        <f t="shared" si="29"/>
        <v>0.00029715690542542206</v>
      </c>
      <c r="L256" s="36">
        <f t="shared" si="30"/>
        <v>40336.45041377589</v>
      </c>
      <c r="M256" s="37">
        <f t="shared" si="31"/>
        <v>11317.981464805089</v>
      </c>
      <c r="N256" s="38">
        <f t="shared" si="27"/>
        <v>51654.43187858098</v>
      </c>
      <c r="P256" s="35"/>
    </row>
    <row r="257" spans="1:16" s="14" customFormat="1" ht="12.75">
      <c r="A257" s="24" t="s">
        <v>494</v>
      </c>
      <c r="B257" s="25" t="s">
        <v>451</v>
      </c>
      <c r="C257">
        <v>4544</v>
      </c>
      <c r="D257">
        <v>5629754</v>
      </c>
      <c r="E257" s="27">
        <v>547350</v>
      </c>
      <c r="F257" s="28">
        <f t="shared" si="32"/>
        <v>46737.19224627752</v>
      </c>
      <c r="G257" s="29">
        <f t="shared" si="28"/>
        <v>0.0020839091655316722</v>
      </c>
      <c r="H257" s="30">
        <f t="shared" si="33"/>
        <v>10.285473645747693</v>
      </c>
      <c r="I257" s="30">
        <f t="shared" si="34"/>
        <v>1297.1922462775178</v>
      </c>
      <c r="J257" s="30">
        <f t="shared" si="35"/>
        <v>1297.1922462775178</v>
      </c>
      <c r="K257" s="30">
        <f t="shared" si="29"/>
        <v>0.00014095160591137083</v>
      </c>
      <c r="L257" s="36">
        <f t="shared" si="30"/>
        <v>284141.5190262616</v>
      </c>
      <c r="M257" s="37">
        <f t="shared" si="31"/>
        <v>5368.502747245691</v>
      </c>
      <c r="N257" s="38">
        <f t="shared" si="27"/>
        <v>289510.0217735073</v>
      </c>
      <c r="P257" s="35"/>
    </row>
    <row r="258" spans="1:16" s="14" customFormat="1" ht="12.75">
      <c r="A258" s="24" t="s">
        <v>493</v>
      </c>
      <c r="B258" s="25" t="s">
        <v>416</v>
      </c>
      <c r="C258">
        <v>2059</v>
      </c>
      <c r="D258">
        <v>2831295.06</v>
      </c>
      <c r="E258" s="27">
        <v>136850</v>
      </c>
      <c r="F258" s="28">
        <f t="shared" si="32"/>
        <v>42598.73239707709</v>
      </c>
      <c r="G258" s="29">
        <f t="shared" si="28"/>
        <v>0.0018993842936589833</v>
      </c>
      <c r="H258" s="30">
        <f t="shared" si="33"/>
        <v>20.68903953233467</v>
      </c>
      <c r="I258" s="30">
        <f t="shared" si="34"/>
        <v>22008.73239707709</v>
      </c>
      <c r="J258" s="30">
        <f t="shared" si="35"/>
        <v>22008.73239707709</v>
      </c>
      <c r="K258" s="30">
        <f t="shared" si="29"/>
        <v>0.0023914467453407524</v>
      </c>
      <c r="L258" s="36">
        <f t="shared" si="30"/>
        <v>258981.50809140143</v>
      </c>
      <c r="M258" s="37">
        <f t="shared" si="31"/>
        <v>91084.37139997062</v>
      </c>
      <c r="N258" s="38">
        <f t="shared" si="27"/>
        <v>350065.87949137203</v>
      </c>
      <c r="P258" s="35"/>
    </row>
    <row r="259" spans="1:16" s="14" customFormat="1" ht="12.75">
      <c r="A259" s="24" t="s">
        <v>493</v>
      </c>
      <c r="B259" s="25" t="s">
        <v>417</v>
      </c>
      <c r="C259">
        <v>1164</v>
      </c>
      <c r="D259">
        <v>1524470.61</v>
      </c>
      <c r="E259" s="27">
        <v>119250</v>
      </c>
      <c r="F259" s="28">
        <f t="shared" si="32"/>
        <v>14880.367212075473</v>
      </c>
      <c r="G259" s="29">
        <f t="shared" si="28"/>
        <v>0.0006634830234627725</v>
      </c>
      <c r="H259" s="30">
        <f t="shared" si="33"/>
        <v>12.783820628930819</v>
      </c>
      <c r="I259" s="30">
        <f t="shared" si="34"/>
        <v>3240.367212075473</v>
      </c>
      <c r="J259" s="30">
        <f t="shared" si="35"/>
        <v>3240.367212075473</v>
      </c>
      <c r="K259" s="30">
        <f t="shared" si="29"/>
        <v>0.0003520950449675112</v>
      </c>
      <c r="L259" s="36">
        <f t="shared" si="30"/>
        <v>90466.0708120407</v>
      </c>
      <c r="M259" s="37">
        <f t="shared" si="31"/>
        <v>13410.44115090278</v>
      </c>
      <c r="N259" s="38">
        <f t="shared" si="27"/>
        <v>103876.51196294349</v>
      </c>
      <c r="P259" s="35"/>
    </row>
    <row r="260" spans="1:16" s="14" customFormat="1" ht="12.75">
      <c r="A260" s="39" t="s">
        <v>480</v>
      </c>
      <c r="B260" s="25" t="s">
        <v>46</v>
      </c>
      <c r="C260">
        <v>75</v>
      </c>
      <c r="D260">
        <v>86416.91</v>
      </c>
      <c r="E260" s="27">
        <v>13650</v>
      </c>
      <c r="F260" s="28">
        <f t="shared" si="32"/>
        <v>474.8181868131868</v>
      </c>
      <c r="G260" s="29">
        <f t="shared" si="28"/>
        <v>2.1171104294138227E-05</v>
      </c>
      <c r="H260" s="30">
        <f t="shared" si="33"/>
        <v>6.330909157509158</v>
      </c>
      <c r="I260" s="30">
        <f t="shared" si="34"/>
        <v>-275.18181318681314</v>
      </c>
      <c r="J260" s="30">
        <f t="shared" si="35"/>
        <v>0</v>
      </c>
      <c r="K260" s="30">
        <f t="shared" si="29"/>
        <v>0</v>
      </c>
      <c r="L260" s="36">
        <f t="shared" si="30"/>
        <v>2886.6851939129865</v>
      </c>
      <c r="M260" s="37">
        <f t="shared" si="31"/>
        <v>0</v>
      </c>
      <c r="N260" s="38">
        <f t="shared" si="27"/>
        <v>2886.6851939129865</v>
      </c>
      <c r="P260" s="35"/>
    </row>
    <row r="261" spans="1:16" s="14" customFormat="1" ht="12.75">
      <c r="A261" s="39" t="s">
        <v>480</v>
      </c>
      <c r="B261" s="25" t="s">
        <v>47</v>
      </c>
      <c r="C261">
        <v>3671</v>
      </c>
      <c r="D261">
        <v>6133760.38</v>
      </c>
      <c r="E261" s="27">
        <v>314200</v>
      </c>
      <c r="F261" s="28">
        <f t="shared" si="32"/>
        <v>71664.65421699554</v>
      </c>
      <c r="G261" s="29">
        <f t="shared" si="28"/>
        <v>0.0031953701664513175</v>
      </c>
      <c r="H261" s="30">
        <f t="shared" si="33"/>
        <v>19.521834436664545</v>
      </c>
      <c r="I261" s="30">
        <f t="shared" si="34"/>
        <v>34954.65421699554</v>
      </c>
      <c r="J261" s="30">
        <f t="shared" si="35"/>
        <v>34954.65421699554</v>
      </c>
      <c r="K261" s="30">
        <f t="shared" si="29"/>
        <v>0.0037981376007301094</v>
      </c>
      <c r="L261" s="36">
        <f t="shared" si="30"/>
        <v>435689.4954752174</v>
      </c>
      <c r="M261" s="37">
        <f t="shared" si="31"/>
        <v>144661.7937560641</v>
      </c>
      <c r="N261" s="38">
        <f t="shared" si="27"/>
        <v>580351.2892312815</v>
      </c>
      <c r="P261" s="35"/>
    </row>
    <row r="262" spans="1:16" s="14" customFormat="1" ht="12.75">
      <c r="A262" s="24" t="s">
        <v>491</v>
      </c>
      <c r="B262" s="25" t="s">
        <v>354</v>
      </c>
      <c r="C262">
        <v>4690</v>
      </c>
      <c r="D262">
        <v>7545721.7</v>
      </c>
      <c r="E262" s="27">
        <v>333050</v>
      </c>
      <c r="F262" s="28">
        <f t="shared" si="32"/>
        <v>106258.6241495271</v>
      </c>
      <c r="G262" s="29">
        <f t="shared" si="28"/>
        <v>0.004737839612083696</v>
      </c>
      <c r="H262" s="30">
        <f t="shared" si="33"/>
        <v>22.656423059600662</v>
      </c>
      <c r="I262" s="30">
        <f t="shared" si="34"/>
        <v>59358.62414952711</v>
      </c>
      <c r="J262" s="30">
        <f t="shared" si="35"/>
        <v>59358.62414952711</v>
      </c>
      <c r="K262" s="30">
        <f t="shared" si="29"/>
        <v>0.006449848449661005</v>
      </c>
      <c r="L262" s="36">
        <f t="shared" si="30"/>
        <v>646005.5776647981</v>
      </c>
      <c r="M262" s="37">
        <f t="shared" si="31"/>
        <v>245658.98981737052</v>
      </c>
      <c r="N262" s="38">
        <f aca="true" t="shared" si="36" ref="N262:N325">L262+M262</f>
        <v>891664.5674821687</v>
      </c>
      <c r="P262" s="35"/>
    </row>
    <row r="263" spans="1:16" s="14" customFormat="1" ht="14.25">
      <c r="A263" s="24" t="s">
        <v>487</v>
      </c>
      <c r="B263" s="25" t="s">
        <v>233</v>
      </c>
      <c r="C263">
        <v>45</v>
      </c>
      <c r="D263" s="103">
        <v>345269.2</v>
      </c>
      <c r="E263" s="27">
        <v>23350</v>
      </c>
      <c r="F263" s="28">
        <f t="shared" si="32"/>
        <v>665.4010278372591</v>
      </c>
      <c r="G263" s="29">
        <f aca="true" t="shared" si="37" ref="G263:G326">F263/$F$498</f>
        <v>2.9668776279017942E-05</v>
      </c>
      <c r="H263" s="30">
        <f t="shared" si="33"/>
        <v>14.786689507494648</v>
      </c>
      <c r="I263" s="30">
        <f t="shared" si="34"/>
        <v>215.40102783725916</v>
      </c>
      <c r="J263" s="30">
        <f t="shared" si="35"/>
        <v>215.40102783725916</v>
      </c>
      <c r="K263" s="30">
        <f aca="true" t="shared" si="38" ref="K263:K326">J263/$J$498</f>
        <v>2.3405259224873748E-05</v>
      </c>
      <c r="L263" s="36">
        <f aca="true" t="shared" si="39" ref="L263:L326">$B$505*G263</f>
        <v>4045.344825487956</v>
      </c>
      <c r="M263" s="37">
        <f aca="true" t="shared" si="40" ref="M263:M326">$G$505*K263</f>
        <v>891.4492150429323</v>
      </c>
      <c r="N263" s="38">
        <f t="shared" si="36"/>
        <v>4936.794040530888</v>
      </c>
      <c r="P263" s="35"/>
    </row>
    <row r="264" spans="1:16" s="14" customFormat="1" ht="12.75">
      <c r="A264" s="24" t="s">
        <v>484</v>
      </c>
      <c r="B264" s="25" t="s">
        <v>166</v>
      </c>
      <c r="C264">
        <v>2563</v>
      </c>
      <c r="D264">
        <v>5171232.69</v>
      </c>
      <c r="E264" s="27">
        <v>328600</v>
      </c>
      <c r="F264" s="28">
        <f aca="true" t="shared" si="41" ref="F264:F327">(C264*D264)/E264</f>
        <v>40334.35600873403</v>
      </c>
      <c r="G264" s="29">
        <f t="shared" si="37"/>
        <v>0.001798420703783568</v>
      </c>
      <c r="H264" s="30">
        <f aca="true" t="shared" si="42" ref="H264:H327">D264/E264</f>
        <v>15.737165824710896</v>
      </c>
      <c r="I264" s="30">
        <f aca="true" t="shared" si="43" ref="I264:I327">(H264-10)*C264</f>
        <v>14704.356008734027</v>
      </c>
      <c r="J264" s="30">
        <f aca="true" t="shared" si="44" ref="J264:J327">IF(I264&gt;0,I264,0)</f>
        <v>14704.356008734027</v>
      </c>
      <c r="K264" s="30">
        <f t="shared" si="38"/>
        <v>0.0015977605472675398</v>
      </c>
      <c r="L264" s="36">
        <f t="shared" si="39"/>
        <v>245215.0981786998</v>
      </c>
      <c r="M264" s="37">
        <f t="shared" si="40"/>
        <v>60854.80070968526</v>
      </c>
      <c r="N264" s="38">
        <f t="shared" si="36"/>
        <v>306069.89888838504</v>
      </c>
      <c r="P264" s="35"/>
    </row>
    <row r="265" spans="1:16" s="14" customFormat="1" ht="12.75">
      <c r="A265" s="39" t="s">
        <v>480</v>
      </c>
      <c r="B265" s="25" t="s">
        <v>48</v>
      </c>
      <c r="C265">
        <v>1871</v>
      </c>
      <c r="D265">
        <v>1727823.14</v>
      </c>
      <c r="E265" s="27">
        <v>135900</v>
      </c>
      <c r="F265" s="28">
        <f t="shared" si="41"/>
        <v>23787.76375967623</v>
      </c>
      <c r="G265" s="29">
        <f t="shared" si="37"/>
        <v>0.0010606443507577131</v>
      </c>
      <c r="H265" s="30">
        <f t="shared" si="42"/>
        <v>12.71393038999264</v>
      </c>
      <c r="I265" s="30">
        <f t="shared" si="43"/>
        <v>5077.76375967623</v>
      </c>
      <c r="J265" s="30">
        <f t="shared" si="44"/>
        <v>5077.76375967623</v>
      </c>
      <c r="K265" s="30">
        <f t="shared" si="38"/>
        <v>0.0005517447074007608</v>
      </c>
      <c r="L265" s="36">
        <f t="shared" si="39"/>
        <v>144619.11390174707</v>
      </c>
      <c r="M265" s="37">
        <f t="shared" si="40"/>
        <v>21014.60964780892</v>
      </c>
      <c r="N265" s="38">
        <f t="shared" si="36"/>
        <v>165633.723549556</v>
      </c>
      <c r="P265" s="35"/>
    </row>
    <row r="266" spans="1:16" s="14" customFormat="1" ht="12.75">
      <c r="A266" s="24" t="s">
        <v>483</v>
      </c>
      <c r="B266" s="25" t="s">
        <v>136</v>
      </c>
      <c r="C266">
        <v>537</v>
      </c>
      <c r="D266">
        <v>1107911.8</v>
      </c>
      <c r="E266" s="27">
        <v>69750</v>
      </c>
      <c r="F266" s="28">
        <f t="shared" si="41"/>
        <v>8529.729556989249</v>
      </c>
      <c r="G266" s="29">
        <f t="shared" si="37"/>
        <v>0.00038032198232301913</v>
      </c>
      <c r="H266" s="30">
        <f t="shared" si="42"/>
        <v>15.884040143369177</v>
      </c>
      <c r="I266" s="30">
        <f t="shared" si="43"/>
        <v>3159.729556989248</v>
      </c>
      <c r="J266" s="30">
        <f t="shared" si="44"/>
        <v>3159.729556989248</v>
      </c>
      <c r="K266" s="30">
        <f t="shared" si="38"/>
        <v>0.0003433330383999056</v>
      </c>
      <c r="L266" s="36">
        <f t="shared" si="39"/>
        <v>51856.99432766338</v>
      </c>
      <c r="M266" s="37">
        <f t="shared" si="40"/>
        <v>13076.71770003871</v>
      </c>
      <c r="N266" s="38">
        <f t="shared" si="36"/>
        <v>64933.71202770209</v>
      </c>
      <c r="P266" s="35"/>
    </row>
    <row r="267" spans="1:16" s="14" customFormat="1" ht="12.75">
      <c r="A267" s="39" t="s">
        <v>480</v>
      </c>
      <c r="B267" s="25" t="s">
        <v>49</v>
      </c>
      <c r="C267">
        <v>1397</v>
      </c>
      <c r="D267">
        <v>2449590</v>
      </c>
      <c r="E267" s="27">
        <v>126750</v>
      </c>
      <c r="F267" s="28">
        <f t="shared" si="41"/>
        <v>26998.636923076923</v>
      </c>
      <c r="G267" s="29">
        <f t="shared" si="37"/>
        <v>0.0012038101613890378</v>
      </c>
      <c r="H267" s="30">
        <f t="shared" si="42"/>
        <v>19.326153846153847</v>
      </c>
      <c r="I267" s="30">
        <f t="shared" si="43"/>
        <v>13028.636923076925</v>
      </c>
      <c r="J267" s="30">
        <f t="shared" si="44"/>
        <v>13028.636923076925</v>
      </c>
      <c r="K267" s="30">
        <f t="shared" si="38"/>
        <v>0.001415678595376832</v>
      </c>
      <c r="L267" s="36">
        <f t="shared" si="39"/>
        <v>164139.80682745436</v>
      </c>
      <c r="M267" s="37">
        <f t="shared" si="40"/>
        <v>53919.743442130806</v>
      </c>
      <c r="N267" s="38">
        <f t="shared" si="36"/>
        <v>218059.55026958516</v>
      </c>
      <c r="P267" s="35"/>
    </row>
    <row r="268" spans="1:16" s="14" customFormat="1" ht="12.75">
      <c r="A268" s="24" t="s">
        <v>493</v>
      </c>
      <c r="B268" s="25" t="s">
        <v>418</v>
      </c>
      <c r="C268">
        <v>477</v>
      </c>
      <c r="D268">
        <v>589937</v>
      </c>
      <c r="E268" s="27">
        <v>37200</v>
      </c>
      <c r="F268" s="28">
        <f t="shared" si="41"/>
        <v>7564.514758064516</v>
      </c>
      <c r="G268" s="29">
        <f t="shared" si="37"/>
        <v>0.0003372851658282015</v>
      </c>
      <c r="H268" s="30">
        <f t="shared" si="42"/>
        <v>15.858521505376345</v>
      </c>
      <c r="I268" s="30">
        <f t="shared" si="43"/>
        <v>2794.5147580645166</v>
      </c>
      <c r="J268" s="30">
        <f t="shared" si="44"/>
        <v>2794.5147580645166</v>
      </c>
      <c r="K268" s="30">
        <f t="shared" si="38"/>
        <v>0.00030364916535891126</v>
      </c>
      <c r="L268" s="36">
        <f t="shared" si="39"/>
        <v>45988.9139836854</v>
      </c>
      <c r="M268" s="37">
        <f t="shared" si="40"/>
        <v>11565.255804557455</v>
      </c>
      <c r="N268" s="38">
        <f t="shared" si="36"/>
        <v>57554.169788242856</v>
      </c>
      <c r="P268" s="35"/>
    </row>
    <row r="269" spans="1:16" s="14" customFormat="1" ht="12.75">
      <c r="A269" s="39" t="s">
        <v>480</v>
      </c>
      <c r="B269" s="25" t="s">
        <v>50</v>
      </c>
      <c r="C269">
        <v>225</v>
      </c>
      <c r="D269">
        <v>533849.05</v>
      </c>
      <c r="E269" s="27">
        <v>27800</v>
      </c>
      <c r="F269" s="28">
        <f t="shared" si="41"/>
        <v>4320.720728417266</v>
      </c>
      <c r="G269" s="29">
        <f t="shared" si="37"/>
        <v>0.00019265148578471926</v>
      </c>
      <c r="H269" s="30">
        <f t="shared" si="42"/>
        <v>19.203203237410072</v>
      </c>
      <c r="I269" s="30">
        <f t="shared" si="43"/>
        <v>2070.7207284172664</v>
      </c>
      <c r="J269" s="30">
        <f t="shared" si="44"/>
        <v>2070.7207284172664</v>
      </c>
      <c r="K269" s="30">
        <f t="shared" si="38"/>
        <v>0.00022500243344958685</v>
      </c>
      <c r="L269" s="36">
        <f t="shared" si="39"/>
        <v>26268.07670840603</v>
      </c>
      <c r="M269" s="37">
        <f t="shared" si="40"/>
        <v>8569.793684157146</v>
      </c>
      <c r="N269" s="38">
        <f t="shared" si="36"/>
        <v>34837.87039256318</v>
      </c>
      <c r="P269" s="35"/>
    </row>
    <row r="270" spans="1:16" s="14" customFormat="1" ht="12.75">
      <c r="A270" s="24" t="s">
        <v>485</v>
      </c>
      <c r="B270" s="25" t="s">
        <v>189</v>
      </c>
      <c r="C270">
        <v>73</v>
      </c>
      <c r="D270">
        <v>283801</v>
      </c>
      <c r="E270" s="27">
        <v>32300</v>
      </c>
      <c r="F270" s="28">
        <f t="shared" si="41"/>
        <v>641.4078328173374</v>
      </c>
      <c r="G270" s="29">
        <f t="shared" si="37"/>
        <v>2.8598972197742906E-05</v>
      </c>
      <c r="H270" s="30">
        <f t="shared" si="42"/>
        <v>8.78640866873065</v>
      </c>
      <c r="I270" s="30">
        <f t="shared" si="43"/>
        <v>-88.5921671826626</v>
      </c>
      <c r="J270" s="30">
        <f t="shared" si="44"/>
        <v>0</v>
      </c>
      <c r="K270" s="30">
        <f t="shared" si="38"/>
        <v>0</v>
      </c>
      <c r="L270" s="36">
        <f t="shared" si="39"/>
        <v>3899.476780113517</v>
      </c>
      <c r="M270" s="37">
        <f t="shared" si="40"/>
        <v>0</v>
      </c>
      <c r="N270" s="38">
        <f t="shared" si="36"/>
        <v>3899.476780113517</v>
      </c>
      <c r="P270" s="35"/>
    </row>
    <row r="271" spans="1:16" s="14" customFormat="1" ht="12.75">
      <c r="A271" s="24" t="s">
        <v>488</v>
      </c>
      <c r="B271" s="25" t="s">
        <v>287</v>
      </c>
      <c r="C271">
        <v>677</v>
      </c>
      <c r="D271">
        <v>791404</v>
      </c>
      <c r="E271" s="27">
        <v>43350</v>
      </c>
      <c r="F271" s="28">
        <f t="shared" si="41"/>
        <v>12359.411949250289</v>
      </c>
      <c r="G271" s="29">
        <f t="shared" si="37"/>
        <v>0.0005510791428356659</v>
      </c>
      <c r="H271" s="30">
        <f t="shared" si="42"/>
        <v>18.256147635524798</v>
      </c>
      <c r="I271" s="30">
        <f t="shared" si="43"/>
        <v>5589.411949250288</v>
      </c>
      <c r="J271" s="30">
        <f t="shared" si="44"/>
        <v>5589.411949250288</v>
      </c>
      <c r="K271" s="30">
        <f t="shared" si="38"/>
        <v>0.0006073398855164649</v>
      </c>
      <c r="L271" s="36">
        <f t="shared" si="39"/>
        <v>75139.77448679562</v>
      </c>
      <c r="M271" s="37">
        <f t="shared" si="40"/>
        <v>23132.094330001488</v>
      </c>
      <c r="N271" s="38">
        <f t="shared" si="36"/>
        <v>98271.86881679711</v>
      </c>
      <c r="P271" s="35"/>
    </row>
    <row r="272" spans="1:16" s="14" customFormat="1" ht="12.75">
      <c r="A272" s="24" t="s">
        <v>488</v>
      </c>
      <c r="B272" s="25" t="s">
        <v>288</v>
      </c>
      <c r="C272">
        <v>88</v>
      </c>
      <c r="D272">
        <v>175147.72</v>
      </c>
      <c r="E272" s="27">
        <v>8600</v>
      </c>
      <c r="F272" s="28">
        <f t="shared" si="41"/>
        <v>1792.2092279069766</v>
      </c>
      <c r="G272" s="29">
        <f t="shared" si="37"/>
        <v>7.991068904836184E-05</v>
      </c>
      <c r="H272" s="30">
        <f t="shared" si="42"/>
        <v>20.366013953488373</v>
      </c>
      <c r="I272" s="30">
        <f t="shared" si="43"/>
        <v>912.2092279069768</v>
      </c>
      <c r="J272" s="30">
        <f t="shared" si="44"/>
        <v>912.2092279069768</v>
      </c>
      <c r="K272" s="30">
        <f t="shared" si="38"/>
        <v>9.911973801079333E-05</v>
      </c>
      <c r="L272" s="36">
        <f t="shared" si="39"/>
        <v>10895.841790130886</v>
      </c>
      <c r="M272" s="37">
        <f t="shared" si="40"/>
        <v>3775.2289686703716</v>
      </c>
      <c r="N272" s="38">
        <f t="shared" si="36"/>
        <v>14671.070758801257</v>
      </c>
      <c r="P272" s="35"/>
    </row>
    <row r="273" spans="1:16" s="14" customFormat="1" ht="12.75">
      <c r="A273" s="39" t="s">
        <v>479</v>
      </c>
      <c r="B273" s="25" t="s">
        <v>8</v>
      </c>
      <c r="C273">
        <v>3036</v>
      </c>
      <c r="D273">
        <v>3009010.73</v>
      </c>
      <c r="E273" s="27">
        <v>161400</v>
      </c>
      <c r="F273" s="28">
        <f t="shared" si="41"/>
        <v>56600.722281784394</v>
      </c>
      <c r="G273" s="29">
        <f t="shared" si="37"/>
        <v>0.002523702393528308</v>
      </c>
      <c r="H273" s="30">
        <f t="shared" si="42"/>
        <v>18.643189157372987</v>
      </c>
      <c r="I273" s="30">
        <f t="shared" si="43"/>
        <v>26240.72228178439</v>
      </c>
      <c r="J273" s="30">
        <f t="shared" si="44"/>
        <v>26240.72228178439</v>
      </c>
      <c r="K273" s="30">
        <f t="shared" si="38"/>
        <v>0.002851290513419024</v>
      </c>
      <c r="L273" s="36">
        <f t="shared" si="39"/>
        <v>344107.432093564</v>
      </c>
      <c r="M273" s="37">
        <f t="shared" si="40"/>
        <v>108598.69850727789</v>
      </c>
      <c r="N273" s="38">
        <f t="shared" si="36"/>
        <v>452706.1306008419</v>
      </c>
      <c r="P273" s="35"/>
    </row>
    <row r="274" spans="1:16" s="14" customFormat="1" ht="12.75">
      <c r="A274" s="24" t="s">
        <v>493</v>
      </c>
      <c r="B274" s="25" t="s">
        <v>419</v>
      </c>
      <c r="C274">
        <v>142</v>
      </c>
      <c r="D274">
        <v>211149.6</v>
      </c>
      <c r="E274" s="27">
        <v>26700</v>
      </c>
      <c r="F274" s="28">
        <f t="shared" si="41"/>
        <v>1122.9679101123595</v>
      </c>
      <c r="G274" s="29">
        <f t="shared" si="37"/>
        <v>5.0070682640707416E-05</v>
      </c>
      <c r="H274" s="30">
        <f t="shared" si="42"/>
        <v>7.908224719101124</v>
      </c>
      <c r="I274" s="30">
        <f t="shared" si="43"/>
        <v>-297.0320898876404</v>
      </c>
      <c r="J274" s="30">
        <f t="shared" si="44"/>
        <v>0</v>
      </c>
      <c r="K274" s="30">
        <f t="shared" si="38"/>
        <v>0</v>
      </c>
      <c r="L274" s="36">
        <f t="shared" si="39"/>
        <v>6827.149695165655</v>
      </c>
      <c r="M274" s="37">
        <f t="shared" si="40"/>
        <v>0</v>
      </c>
      <c r="N274" s="38">
        <f t="shared" si="36"/>
        <v>6827.149695165655</v>
      </c>
      <c r="P274" s="35"/>
    </row>
    <row r="275" spans="1:16" s="14" customFormat="1" ht="12.75">
      <c r="A275" s="24" t="s">
        <v>489</v>
      </c>
      <c r="B275" s="25" t="s">
        <v>319</v>
      </c>
      <c r="C275">
        <v>250</v>
      </c>
      <c r="D275">
        <v>427990.52</v>
      </c>
      <c r="E275" s="27">
        <v>19200</v>
      </c>
      <c r="F275" s="28">
        <f t="shared" si="41"/>
        <v>5572.793229166667</v>
      </c>
      <c r="G275" s="29">
        <f t="shared" si="37"/>
        <v>0.0002484786597080662</v>
      </c>
      <c r="H275" s="30">
        <f t="shared" si="42"/>
        <v>22.291172916666667</v>
      </c>
      <c r="I275" s="30">
        <f t="shared" si="43"/>
        <v>3072.793229166667</v>
      </c>
      <c r="J275" s="30">
        <f t="shared" si="44"/>
        <v>3072.793229166667</v>
      </c>
      <c r="K275" s="30">
        <f t="shared" si="38"/>
        <v>0.0003338866243824041</v>
      </c>
      <c r="L275" s="36">
        <f t="shared" si="39"/>
        <v>33880.12538303048</v>
      </c>
      <c r="M275" s="37">
        <f t="shared" si="40"/>
        <v>12716.926839362279</v>
      </c>
      <c r="N275" s="38">
        <f t="shared" si="36"/>
        <v>46597.052222392755</v>
      </c>
      <c r="P275" s="35"/>
    </row>
    <row r="276" spans="1:16" s="14" customFormat="1" ht="12.75">
      <c r="A276" s="24" t="s">
        <v>488</v>
      </c>
      <c r="B276" s="25" t="s">
        <v>289</v>
      </c>
      <c r="C276">
        <v>1293</v>
      </c>
      <c r="D276">
        <v>1423205.19</v>
      </c>
      <c r="E276" s="27">
        <v>58800</v>
      </c>
      <c r="F276" s="28">
        <f t="shared" si="41"/>
        <v>31295.991678061222</v>
      </c>
      <c r="G276" s="29">
        <f t="shared" si="37"/>
        <v>0.001395419809531009</v>
      </c>
      <c r="H276" s="30">
        <f t="shared" si="42"/>
        <v>24.204169897959183</v>
      </c>
      <c r="I276" s="30">
        <f t="shared" si="43"/>
        <v>18365.991678061222</v>
      </c>
      <c r="J276" s="30">
        <f t="shared" si="44"/>
        <v>18365.991678061222</v>
      </c>
      <c r="K276" s="30">
        <f t="shared" si="38"/>
        <v>0.0019956301994606424</v>
      </c>
      <c r="L276" s="36">
        <f t="shared" si="39"/>
        <v>190265.82872114697</v>
      </c>
      <c r="M276" s="37">
        <f t="shared" si="40"/>
        <v>76008.68495976919</v>
      </c>
      <c r="N276" s="38">
        <f t="shared" si="36"/>
        <v>266274.51368091616</v>
      </c>
      <c r="P276" s="35"/>
    </row>
    <row r="277" spans="1:16" s="14" customFormat="1" ht="12.75">
      <c r="A277" s="24" t="s">
        <v>491</v>
      </c>
      <c r="B277" s="25" t="s">
        <v>355</v>
      </c>
      <c r="C277">
        <v>659</v>
      </c>
      <c r="D277">
        <v>899563</v>
      </c>
      <c r="E277" s="27">
        <v>63050</v>
      </c>
      <c r="F277" s="28">
        <f t="shared" si="41"/>
        <v>9402.25245043616</v>
      </c>
      <c r="G277" s="29">
        <f t="shared" si="37"/>
        <v>0.00041922586951438233</v>
      </c>
      <c r="H277" s="30">
        <f t="shared" si="42"/>
        <v>14.267454401268834</v>
      </c>
      <c r="I277" s="30">
        <f t="shared" si="43"/>
        <v>2812.252450436162</v>
      </c>
      <c r="J277" s="30">
        <f t="shared" si="44"/>
        <v>2812.252450436162</v>
      </c>
      <c r="K277" s="30">
        <f t="shared" si="38"/>
        <v>0.0003055765251871247</v>
      </c>
      <c r="L277" s="36">
        <f t="shared" si="39"/>
        <v>57161.548760946454</v>
      </c>
      <c r="M277" s="37">
        <f t="shared" si="40"/>
        <v>11638.664237656123</v>
      </c>
      <c r="N277" s="38">
        <f t="shared" si="36"/>
        <v>68800.21299860258</v>
      </c>
      <c r="P277" s="35"/>
    </row>
    <row r="278" spans="1:16" s="14" customFormat="1" ht="12.75">
      <c r="A278" s="39" t="s">
        <v>480</v>
      </c>
      <c r="B278" s="25" t="s">
        <v>51</v>
      </c>
      <c r="C278">
        <v>260</v>
      </c>
      <c r="D278">
        <v>283990.05</v>
      </c>
      <c r="E278" s="27">
        <v>14600</v>
      </c>
      <c r="F278" s="28">
        <f t="shared" si="41"/>
        <v>5057.357054794521</v>
      </c>
      <c r="G278" s="29">
        <f t="shared" si="37"/>
        <v>0.00022549648819975858</v>
      </c>
      <c r="H278" s="30">
        <f t="shared" si="42"/>
        <v>19.45137328767123</v>
      </c>
      <c r="I278" s="30">
        <f t="shared" si="43"/>
        <v>2457.35705479452</v>
      </c>
      <c r="J278" s="30">
        <f t="shared" si="44"/>
        <v>2457.35705479452</v>
      </c>
      <c r="K278" s="30">
        <f t="shared" si="38"/>
        <v>0.0002670139481367382</v>
      </c>
      <c r="L278" s="36">
        <f t="shared" si="39"/>
        <v>30746.500736187227</v>
      </c>
      <c r="M278" s="37">
        <f t="shared" si="40"/>
        <v>10169.909770494904</v>
      </c>
      <c r="N278" s="38">
        <f t="shared" si="36"/>
        <v>40916.41050668213</v>
      </c>
      <c r="P278" s="35"/>
    </row>
    <row r="279" spans="1:16" s="14" customFormat="1" ht="14.25">
      <c r="A279" s="24" t="s">
        <v>487</v>
      </c>
      <c r="B279" s="25" t="s">
        <v>234</v>
      </c>
      <c r="C279">
        <v>2607</v>
      </c>
      <c r="D279" s="103">
        <v>3397202</v>
      </c>
      <c r="E279" s="27">
        <v>107350</v>
      </c>
      <c r="F279" s="28">
        <f t="shared" si="41"/>
        <v>82501.21671169074</v>
      </c>
      <c r="G279" s="29">
        <f t="shared" si="37"/>
        <v>0.0036785487833129395</v>
      </c>
      <c r="H279" s="30">
        <f t="shared" si="42"/>
        <v>31.64603632976246</v>
      </c>
      <c r="I279" s="30">
        <f t="shared" si="43"/>
        <v>56431.21671169073</v>
      </c>
      <c r="J279" s="30">
        <f t="shared" si="44"/>
        <v>56431.21671169073</v>
      </c>
      <c r="K279" s="30">
        <f t="shared" si="38"/>
        <v>0.006131759299264053</v>
      </c>
      <c r="L279" s="36">
        <f t="shared" si="39"/>
        <v>501571.0168135249</v>
      </c>
      <c r="M279" s="37">
        <f t="shared" si="40"/>
        <v>233543.75021627758</v>
      </c>
      <c r="N279" s="38">
        <f t="shared" si="36"/>
        <v>735114.7670298024</v>
      </c>
      <c r="P279" s="35"/>
    </row>
    <row r="280" spans="1:16" s="14" customFormat="1" ht="12.75">
      <c r="A280" s="24" t="s">
        <v>493</v>
      </c>
      <c r="B280" s="25" t="s">
        <v>420</v>
      </c>
      <c r="C280">
        <v>1290</v>
      </c>
      <c r="D280">
        <v>2711873.73</v>
      </c>
      <c r="E280" s="27">
        <v>168300</v>
      </c>
      <c r="F280" s="28">
        <f t="shared" si="41"/>
        <v>20786.19793048128</v>
      </c>
      <c r="G280" s="29">
        <f t="shared" si="37"/>
        <v>0.0009268110963027621</v>
      </c>
      <c r="H280" s="30">
        <f t="shared" si="42"/>
        <v>16.113331729055258</v>
      </c>
      <c r="I280" s="30">
        <f t="shared" si="43"/>
        <v>7886.197930481282</v>
      </c>
      <c r="J280" s="30">
        <f t="shared" si="44"/>
        <v>7886.197930481282</v>
      </c>
      <c r="K280" s="30">
        <f t="shared" si="38"/>
        <v>0.0008569063421602192</v>
      </c>
      <c r="L280" s="36">
        <f t="shared" si="39"/>
        <v>126370.91726916692</v>
      </c>
      <c r="M280" s="37">
        <f t="shared" si="40"/>
        <v>32637.471721407877</v>
      </c>
      <c r="N280" s="38">
        <f t="shared" si="36"/>
        <v>159008.3889905748</v>
      </c>
      <c r="P280" s="35"/>
    </row>
    <row r="281" spans="1:16" s="14" customFormat="1" ht="12.75">
      <c r="A281" s="24" t="s">
        <v>488</v>
      </c>
      <c r="B281" s="25" t="s">
        <v>290</v>
      </c>
      <c r="C281">
        <v>2994</v>
      </c>
      <c r="D281">
        <v>3581064</v>
      </c>
      <c r="E281" s="27">
        <v>187200</v>
      </c>
      <c r="F281" s="28">
        <f t="shared" si="41"/>
        <v>57274.06846153846</v>
      </c>
      <c r="G281" s="29">
        <f t="shared" si="37"/>
        <v>0.0025537254267514256</v>
      </c>
      <c r="H281" s="30">
        <f t="shared" si="42"/>
        <v>19.129615384615384</v>
      </c>
      <c r="I281" s="30">
        <f t="shared" si="43"/>
        <v>27334.06846153846</v>
      </c>
      <c r="J281" s="30">
        <f t="shared" si="44"/>
        <v>27334.06846153846</v>
      </c>
      <c r="K281" s="30">
        <f t="shared" si="38"/>
        <v>0.0029700924105901154</v>
      </c>
      <c r="L281" s="36">
        <f t="shared" si="39"/>
        <v>348201.07993911015</v>
      </c>
      <c r="M281" s="37">
        <f t="shared" si="40"/>
        <v>113123.57289389566</v>
      </c>
      <c r="N281" s="38">
        <f t="shared" si="36"/>
        <v>461324.6528330058</v>
      </c>
      <c r="P281" s="35"/>
    </row>
    <row r="282" spans="1:16" s="14" customFormat="1" ht="12.75">
      <c r="A282" s="24" t="s">
        <v>488</v>
      </c>
      <c r="B282" s="25" t="s">
        <v>291</v>
      </c>
      <c r="C282">
        <v>4185</v>
      </c>
      <c r="D282">
        <v>5264150.64</v>
      </c>
      <c r="E282" s="27">
        <v>159600</v>
      </c>
      <c r="F282" s="28">
        <f t="shared" si="41"/>
        <v>138035.52899999998</v>
      </c>
      <c r="G282" s="29">
        <f t="shared" si="37"/>
        <v>0.006154702287984013</v>
      </c>
      <c r="H282" s="30">
        <f t="shared" si="42"/>
        <v>32.983399999999996</v>
      </c>
      <c r="I282" s="30">
        <f t="shared" si="43"/>
        <v>96185.52899999998</v>
      </c>
      <c r="J282" s="30">
        <f t="shared" si="44"/>
        <v>96185.52899999998</v>
      </c>
      <c r="K282" s="30">
        <f t="shared" si="38"/>
        <v>0.010451422922770286</v>
      </c>
      <c r="L282" s="36">
        <f t="shared" si="39"/>
        <v>839195.1464045739</v>
      </c>
      <c r="M282" s="37">
        <f t="shared" si="40"/>
        <v>398069.1976563886</v>
      </c>
      <c r="N282" s="38">
        <f t="shared" si="36"/>
        <v>1237264.3440609626</v>
      </c>
      <c r="P282" s="35"/>
    </row>
    <row r="283" spans="1:16" s="14" customFormat="1" ht="12.75">
      <c r="A283" s="24" t="s">
        <v>489</v>
      </c>
      <c r="B283" s="25" t="s">
        <v>320</v>
      </c>
      <c r="C283">
        <v>2257</v>
      </c>
      <c r="D283">
        <v>2224722.81</v>
      </c>
      <c r="E283" s="27">
        <v>80350</v>
      </c>
      <c r="F283" s="28">
        <f t="shared" si="41"/>
        <v>62491.59156403236</v>
      </c>
      <c r="G283" s="29">
        <f t="shared" si="37"/>
        <v>0.00278636336865788</v>
      </c>
      <c r="H283" s="30">
        <f t="shared" si="42"/>
        <v>27.687900560049783</v>
      </c>
      <c r="I283" s="30">
        <f t="shared" si="43"/>
        <v>39921.59156403236</v>
      </c>
      <c r="J283" s="30">
        <f t="shared" si="44"/>
        <v>39921.59156403236</v>
      </c>
      <c r="K283" s="30">
        <f t="shared" si="38"/>
        <v>0.004337840021504698</v>
      </c>
      <c r="L283" s="36">
        <f t="shared" si="39"/>
        <v>379921.31961643713</v>
      </c>
      <c r="M283" s="37">
        <f t="shared" si="40"/>
        <v>165217.74208946148</v>
      </c>
      <c r="N283" s="38">
        <f t="shared" si="36"/>
        <v>545139.0617058986</v>
      </c>
      <c r="P283" s="35"/>
    </row>
    <row r="284" spans="1:16" s="14" customFormat="1" ht="12.75">
      <c r="A284" s="39" t="s">
        <v>479</v>
      </c>
      <c r="B284" s="25" t="s">
        <v>9</v>
      </c>
      <c r="C284">
        <v>2654</v>
      </c>
      <c r="D284">
        <v>2687062.25</v>
      </c>
      <c r="E284" s="27">
        <v>198300</v>
      </c>
      <c r="F284" s="28">
        <f t="shared" si="41"/>
        <v>35963.00157085224</v>
      </c>
      <c r="G284" s="29">
        <f t="shared" si="37"/>
        <v>0.0016035115716541135</v>
      </c>
      <c r="H284" s="30">
        <f t="shared" si="42"/>
        <v>13.550490418557741</v>
      </c>
      <c r="I284" s="30">
        <f t="shared" si="43"/>
        <v>9423.001570852246</v>
      </c>
      <c r="J284" s="30">
        <f t="shared" si="44"/>
        <v>9423.001570852246</v>
      </c>
      <c r="K284" s="30">
        <f t="shared" si="38"/>
        <v>0.0010238938813644785</v>
      </c>
      <c r="L284" s="36">
        <f t="shared" si="39"/>
        <v>218639.1908448387</v>
      </c>
      <c r="M284" s="37">
        <f t="shared" si="40"/>
        <v>38997.61964010246</v>
      </c>
      <c r="N284" s="38">
        <f t="shared" si="36"/>
        <v>257636.81048494118</v>
      </c>
      <c r="P284" s="35"/>
    </row>
    <row r="285" spans="1:16" s="14" customFormat="1" ht="12.75">
      <c r="A285" s="24" t="s">
        <v>486</v>
      </c>
      <c r="B285" s="25" t="s">
        <v>208</v>
      </c>
      <c r="C285">
        <v>75</v>
      </c>
      <c r="D285">
        <v>454757</v>
      </c>
      <c r="E285" s="27">
        <v>82000</v>
      </c>
      <c r="F285" s="28">
        <f t="shared" si="41"/>
        <v>415.9362804878049</v>
      </c>
      <c r="G285" s="29">
        <f t="shared" si="37"/>
        <v>1.8545688894153138E-05</v>
      </c>
      <c r="H285" s="30">
        <f t="shared" si="42"/>
        <v>5.545817073170732</v>
      </c>
      <c r="I285" s="30">
        <f t="shared" si="43"/>
        <v>-334.06371951219506</v>
      </c>
      <c r="J285" s="30">
        <f t="shared" si="44"/>
        <v>0</v>
      </c>
      <c r="K285" s="30">
        <f t="shared" si="38"/>
        <v>0</v>
      </c>
      <c r="L285" s="36">
        <f t="shared" si="39"/>
        <v>2528.709168774493</v>
      </c>
      <c r="M285" s="37">
        <f t="shared" si="40"/>
        <v>0</v>
      </c>
      <c r="N285" s="38">
        <f t="shared" si="36"/>
        <v>2528.709168774493</v>
      </c>
      <c r="P285" s="35"/>
    </row>
    <row r="286" spans="1:16" s="14" customFormat="1" ht="12.75">
      <c r="A286" s="24" t="s">
        <v>484</v>
      </c>
      <c r="B286" s="25" t="s">
        <v>167</v>
      </c>
      <c r="C286">
        <v>4118</v>
      </c>
      <c r="D286">
        <v>7165362</v>
      </c>
      <c r="E286" s="27">
        <v>418450</v>
      </c>
      <c r="F286" s="28">
        <f t="shared" si="41"/>
        <v>70514.90193810491</v>
      </c>
      <c r="G286" s="29">
        <f t="shared" si="37"/>
        <v>0.0031441052273970906</v>
      </c>
      <c r="H286" s="30">
        <f t="shared" si="42"/>
        <v>17.12357987812164</v>
      </c>
      <c r="I286" s="30">
        <f t="shared" si="43"/>
        <v>29334.901938104907</v>
      </c>
      <c r="J286" s="30">
        <f t="shared" si="44"/>
        <v>29334.901938104907</v>
      </c>
      <c r="K286" s="30">
        <f t="shared" si="38"/>
        <v>0.0031875009654844045</v>
      </c>
      <c r="L286" s="36">
        <f t="shared" si="39"/>
        <v>428699.5086290583</v>
      </c>
      <c r="M286" s="37">
        <f t="shared" si="40"/>
        <v>121404.13427294519</v>
      </c>
      <c r="N286" s="38">
        <f t="shared" si="36"/>
        <v>550103.6429020035</v>
      </c>
      <c r="P286" s="35"/>
    </row>
    <row r="287" spans="1:16" s="14" customFormat="1" ht="12.75">
      <c r="A287" s="24" t="s">
        <v>492</v>
      </c>
      <c r="B287" s="25" t="s">
        <v>380</v>
      </c>
      <c r="C287">
        <v>908</v>
      </c>
      <c r="D287">
        <v>1240372.89</v>
      </c>
      <c r="E287" s="27">
        <v>83400</v>
      </c>
      <c r="F287" s="28">
        <f t="shared" si="41"/>
        <v>13504.29956978417</v>
      </c>
      <c r="G287" s="29">
        <f t="shared" si="37"/>
        <v>0.0006021271774151144</v>
      </c>
      <c r="H287" s="30">
        <f t="shared" si="42"/>
        <v>14.872576618705034</v>
      </c>
      <c r="I287" s="30">
        <f t="shared" si="43"/>
        <v>4424.299569784172</v>
      </c>
      <c r="J287" s="30">
        <f t="shared" si="44"/>
        <v>4424.299569784172</v>
      </c>
      <c r="K287" s="30">
        <f t="shared" si="38"/>
        <v>0.00048073994520365964</v>
      </c>
      <c r="L287" s="36">
        <f t="shared" si="39"/>
        <v>82100.1863553278</v>
      </c>
      <c r="M287" s="37">
        <f t="shared" si="40"/>
        <v>18310.211507341097</v>
      </c>
      <c r="N287" s="38">
        <f t="shared" si="36"/>
        <v>100410.39786266889</v>
      </c>
      <c r="P287" s="35"/>
    </row>
    <row r="288" spans="1:16" s="14" customFormat="1" ht="12.75">
      <c r="A288" s="24" t="s">
        <v>489</v>
      </c>
      <c r="B288" s="25" t="s">
        <v>321</v>
      </c>
      <c r="C288">
        <v>664</v>
      </c>
      <c r="D288">
        <v>1018824.28</v>
      </c>
      <c r="E288" s="27">
        <v>65700</v>
      </c>
      <c r="F288" s="28">
        <f t="shared" si="41"/>
        <v>10296.793332115678</v>
      </c>
      <c r="G288" s="29">
        <f t="shared" si="37"/>
        <v>0.00045911149063710186</v>
      </c>
      <c r="H288" s="30">
        <f t="shared" si="42"/>
        <v>15.507218873668188</v>
      </c>
      <c r="I288" s="30">
        <f t="shared" si="43"/>
        <v>3656.793332115677</v>
      </c>
      <c r="J288" s="30">
        <f t="shared" si="44"/>
        <v>3656.793332115677</v>
      </c>
      <c r="K288" s="30">
        <f t="shared" si="38"/>
        <v>0.0003973434886978407</v>
      </c>
      <c r="L288" s="36">
        <f t="shared" si="39"/>
        <v>62599.96285334957</v>
      </c>
      <c r="M288" s="37">
        <f t="shared" si="40"/>
        <v>15133.84396638833</v>
      </c>
      <c r="N288" s="38">
        <f t="shared" si="36"/>
        <v>77733.8068197379</v>
      </c>
      <c r="P288" s="35"/>
    </row>
    <row r="289" spans="1:16" s="14" customFormat="1" ht="12.75">
      <c r="A289" s="39" t="s">
        <v>480</v>
      </c>
      <c r="B289" s="25" t="s">
        <v>52</v>
      </c>
      <c r="C289">
        <v>749</v>
      </c>
      <c r="D289">
        <v>826269.07</v>
      </c>
      <c r="E289" s="27">
        <v>45450</v>
      </c>
      <c r="F289" s="28">
        <f t="shared" si="41"/>
        <v>13616.623397799778</v>
      </c>
      <c r="G289" s="29">
        <f t="shared" si="37"/>
        <v>0.0006071354512000672</v>
      </c>
      <c r="H289" s="30">
        <f t="shared" si="42"/>
        <v>18.179737513751373</v>
      </c>
      <c r="I289" s="30">
        <f t="shared" si="43"/>
        <v>6126.623397799779</v>
      </c>
      <c r="J289" s="30">
        <f t="shared" si="44"/>
        <v>6126.623397799779</v>
      </c>
      <c r="K289" s="30">
        <f t="shared" si="38"/>
        <v>0.0006657127416635136</v>
      </c>
      <c r="L289" s="36">
        <f t="shared" si="39"/>
        <v>82783.06569790836</v>
      </c>
      <c r="M289" s="37">
        <f t="shared" si="40"/>
        <v>25355.373990873577</v>
      </c>
      <c r="N289" s="38">
        <f t="shared" si="36"/>
        <v>108138.43968878193</v>
      </c>
      <c r="P289" s="35"/>
    </row>
    <row r="290" spans="1:16" s="14" customFormat="1" ht="12.75">
      <c r="A290" s="24" t="s">
        <v>492</v>
      </c>
      <c r="B290" s="25" t="s">
        <v>381</v>
      </c>
      <c r="C290">
        <v>1083</v>
      </c>
      <c r="D290">
        <v>1338774.95</v>
      </c>
      <c r="E290" s="27">
        <v>80200</v>
      </c>
      <c r="F290" s="28">
        <f t="shared" si="41"/>
        <v>18078.46971134663</v>
      </c>
      <c r="G290" s="29">
        <f t="shared" si="37"/>
        <v>0.000806079418116149</v>
      </c>
      <c r="H290" s="30">
        <f t="shared" si="42"/>
        <v>16.692954488778053</v>
      </c>
      <c r="I290" s="30">
        <f t="shared" si="43"/>
        <v>7248.469711346632</v>
      </c>
      <c r="J290" s="30">
        <f t="shared" si="44"/>
        <v>7248.469711346632</v>
      </c>
      <c r="K290" s="30">
        <f t="shared" si="38"/>
        <v>0.0007876114347322903</v>
      </c>
      <c r="L290" s="36">
        <f t="shared" si="39"/>
        <v>109909.1237313561</v>
      </c>
      <c r="M290" s="37">
        <f t="shared" si="40"/>
        <v>29998.19777705219</v>
      </c>
      <c r="N290" s="38">
        <f t="shared" si="36"/>
        <v>139907.3215084083</v>
      </c>
      <c r="P290" s="35"/>
    </row>
    <row r="291" spans="1:16" s="14" customFormat="1" ht="12.75">
      <c r="A291" s="24" t="s">
        <v>491</v>
      </c>
      <c r="B291" s="25" t="s">
        <v>356</v>
      </c>
      <c r="C291">
        <v>214</v>
      </c>
      <c r="D291">
        <v>495285.15</v>
      </c>
      <c r="E291" s="27">
        <v>33650</v>
      </c>
      <c r="F291" s="28">
        <f t="shared" si="41"/>
        <v>3149.807491827638</v>
      </c>
      <c r="G291" s="29">
        <f t="shared" si="37"/>
        <v>0.0001404430259158912</v>
      </c>
      <c r="H291" s="30">
        <f t="shared" si="42"/>
        <v>14.718726597325409</v>
      </c>
      <c r="I291" s="30">
        <f t="shared" si="43"/>
        <v>1009.8074918276375</v>
      </c>
      <c r="J291" s="30">
        <f t="shared" si="44"/>
        <v>1009.8074918276375</v>
      </c>
      <c r="K291" s="30">
        <f t="shared" si="38"/>
        <v>0.00010972466729036279</v>
      </c>
      <c r="L291" s="36">
        <f t="shared" si="39"/>
        <v>19149.440570844035</v>
      </c>
      <c r="M291" s="37">
        <f t="shared" si="40"/>
        <v>4179.14484890173</v>
      </c>
      <c r="N291" s="38">
        <f t="shared" si="36"/>
        <v>23328.585419745767</v>
      </c>
      <c r="P291" s="35"/>
    </row>
    <row r="292" spans="1:16" s="14" customFormat="1" ht="12.75">
      <c r="A292" s="39" t="s">
        <v>480</v>
      </c>
      <c r="B292" s="25" t="s">
        <v>524</v>
      </c>
      <c r="C292">
        <v>35</v>
      </c>
      <c r="D292">
        <v>126972.16</v>
      </c>
      <c r="E292" s="27">
        <v>11700</v>
      </c>
      <c r="F292" s="28">
        <f t="shared" si="41"/>
        <v>379.83124786324794</v>
      </c>
      <c r="G292" s="29">
        <f t="shared" si="37"/>
        <v>1.693584446850459E-05</v>
      </c>
      <c r="H292" s="30">
        <f t="shared" si="42"/>
        <v>10.852321367521368</v>
      </c>
      <c r="I292" s="30">
        <f t="shared" si="43"/>
        <v>29.831247863247874</v>
      </c>
      <c r="J292" s="30">
        <f t="shared" si="44"/>
        <v>29.831247863247874</v>
      </c>
      <c r="K292" s="30">
        <f t="shared" si="38"/>
        <v>3.2414334149245156E-06</v>
      </c>
      <c r="L292" s="36">
        <f t="shared" si="39"/>
        <v>2309.2064917549624</v>
      </c>
      <c r="M292" s="37">
        <f t="shared" si="40"/>
        <v>123.45828967694239</v>
      </c>
      <c r="N292" s="38">
        <f t="shared" si="36"/>
        <v>2432.664781431905</v>
      </c>
      <c r="P292" s="35"/>
    </row>
    <row r="293" spans="1:16" s="14" customFormat="1" ht="12.75">
      <c r="A293" s="24" t="s">
        <v>492</v>
      </c>
      <c r="B293" s="25" t="s">
        <v>382</v>
      </c>
      <c r="C293">
        <v>914</v>
      </c>
      <c r="D293">
        <v>1101571.52</v>
      </c>
      <c r="E293" s="27">
        <v>69250</v>
      </c>
      <c r="F293" s="28">
        <f t="shared" si="41"/>
        <v>14539.15334700361</v>
      </c>
      <c r="G293" s="29">
        <f t="shared" si="37"/>
        <v>0.0006482690436181366</v>
      </c>
      <c r="H293" s="30">
        <f t="shared" si="42"/>
        <v>15.907169963898918</v>
      </c>
      <c r="I293" s="30">
        <f t="shared" si="43"/>
        <v>5399.153347003611</v>
      </c>
      <c r="J293" s="30">
        <f t="shared" si="44"/>
        <v>5399.153347003611</v>
      </c>
      <c r="K293" s="30">
        <f t="shared" si="38"/>
        <v>0.00058666657699024</v>
      </c>
      <c r="L293" s="36">
        <f t="shared" si="39"/>
        <v>88391.64097844149</v>
      </c>
      <c r="M293" s="37">
        <f t="shared" si="40"/>
        <v>22344.698451110384</v>
      </c>
      <c r="N293" s="38">
        <f t="shared" si="36"/>
        <v>110736.33942955187</v>
      </c>
      <c r="P293" s="35"/>
    </row>
    <row r="294" spans="1:16" s="14" customFormat="1" ht="12.75">
      <c r="A294" s="24" t="s">
        <v>491</v>
      </c>
      <c r="B294" s="25" t="s">
        <v>357</v>
      </c>
      <c r="C294">
        <v>485</v>
      </c>
      <c r="D294">
        <v>1580078.48</v>
      </c>
      <c r="E294" s="27">
        <v>98500</v>
      </c>
      <c r="F294" s="28">
        <f t="shared" si="41"/>
        <v>7780.081855837563</v>
      </c>
      <c r="G294" s="29">
        <f t="shared" si="37"/>
        <v>0.0003468968311689258</v>
      </c>
      <c r="H294" s="30">
        <f t="shared" si="42"/>
        <v>16.041405888324874</v>
      </c>
      <c r="I294" s="30">
        <f t="shared" si="43"/>
        <v>2930.081855837564</v>
      </c>
      <c r="J294" s="30">
        <f t="shared" si="44"/>
        <v>2930.081855837564</v>
      </c>
      <c r="K294" s="30">
        <f t="shared" si="38"/>
        <v>0.0003183797499693953</v>
      </c>
      <c r="L294" s="36">
        <f t="shared" si="39"/>
        <v>47299.46687891617</v>
      </c>
      <c r="M294" s="37">
        <f t="shared" si="40"/>
        <v>12126.307829744343</v>
      </c>
      <c r="N294" s="38">
        <f t="shared" si="36"/>
        <v>59425.774708660516</v>
      </c>
      <c r="P294" s="35"/>
    </row>
    <row r="295" spans="1:16" s="14" customFormat="1" ht="12.75">
      <c r="A295" s="24" t="s">
        <v>488</v>
      </c>
      <c r="B295" s="25" t="s">
        <v>498</v>
      </c>
      <c r="C295">
        <v>203</v>
      </c>
      <c r="D295">
        <v>587303.73</v>
      </c>
      <c r="E295" s="27">
        <v>36350</v>
      </c>
      <c r="F295" s="28">
        <f t="shared" si="41"/>
        <v>3279.8530176066024</v>
      </c>
      <c r="G295" s="29">
        <f t="shared" si="37"/>
        <v>0.00014624147143823114</v>
      </c>
      <c r="H295" s="30">
        <f t="shared" si="42"/>
        <v>16.15691141678129</v>
      </c>
      <c r="I295" s="30">
        <f t="shared" si="43"/>
        <v>1249.8530176066022</v>
      </c>
      <c r="J295" s="30">
        <f t="shared" si="44"/>
        <v>1249.8530176066022</v>
      </c>
      <c r="K295" s="30">
        <f t="shared" si="38"/>
        <v>0.00013580777289593385</v>
      </c>
      <c r="L295" s="36">
        <f t="shared" si="39"/>
        <v>19940.060021038906</v>
      </c>
      <c r="M295" s="37">
        <f t="shared" si="40"/>
        <v>5172.586698640254</v>
      </c>
      <c r="N295" s="38">
        <f t="shared" si="36"/>
        <v>25112.64671967916</v>
      </c>
      <c r="P295" s="35"/>
    </row>
    <row r="296" spans="1:16" s="14" customFormat="1" ht="12.75">
      <c r="A296" s="24" t="s">
        <v>483</v>
      </c>
      <c r="B296" s="25" t="s">
        <v>137</v>
      </c>
      <c r="C296">
        <v>2041</v>
      </c>
      <c r="D296">
        <v>15320400.67</v>
      </c>
      <c r="E296" s="27">
        <v>2105400</v>
      </c>
      <c r="F296" s="28">
        <f t="shared" si="41"/>
        <v>14851.78007384345</v>
      </c>
      <c r="G296" s="29">
        <f t="shared" si="37"/>
        <v>0.0006622083855028344</v>
      </c>
      <c r="H296" s="30">
        <f t="shared" si="42"/>
        <v>7.276717331623445</v>
      </c>
      <c r="I296" s="30">
        <f t="shared" si="43"/>
        <v>-5558.219926156549</v>
      </c>
      <c r="J296" s="30">
        <f t="shared" si="44"/>
        <v>0</v>
      </c>
      <c r="K296" s="30">
        <f t="shared" si="38"/>
        <v>0</v>
      </c>
      <c r="L296" s="36">
        <f t="shared" si="39"/>
        <v>90292.27361774076</v>
      </c>
      <c r="M296" s="37">
        <f t="shared" si="40"/>
        <v>0</v>
      </c>
      <c r="N296" s="38">
        <f t="shared" si="36"/>
        <v>90292.27361774076</v>
      </c>
      <c r="P296" s="35"/>
    </row>
    <row r="297" spans="1:16" s="14" customFormat="1" ht="12.75">
      <c r="A297" s="24" t="s">
        <v>484</v>
      </c>
      <c r="B297" s="25" t="s">
        <v>168</v>
      </c>
      <c r="C297">
        <v>1669</v>
      </c>
      <c r="D297">
        <v>4041623.77</v>
      </c>
      <c r="E297" s="27">
        <v>251700</v>
      </c>
      <c r="F297" s="28">
        <f t="shared" si="41"/>
        <v>26799.642718037347</v>
      </c>
      <c r="G297" s="29">
        <f t="shared" si="37"/>
        <v>0.0011949374450824076</v>
      </c>
      <c r="H297" s="30">
        <f t="shared" si="42"/>
        <v>16.057305403257846</v>
      </c>
      <c r="I297" s="30">
        <f t="shared" si="43"/>
        <v>10109.642718037345</v>
      </c>
      <c r="J297" s="30">
        <f t="shared" si="44"/>
        <v>10109.642718037345</v>
      </c>
      <c r="K297" s="30">
        <f t="shared" si="38"/>
        <v>0.0010985036184009886</v>
      </c>
      <c r="L297" s="36">
        <f t="shared" si="39"/>
        <v>162930.009811848</v>
      </c>
      <c r="M297" s="37">
        <f t="shared" si="40"/>
        <v>41839.32247606476</v>
      </c>
      <c r="N297" s="38">
        <f t="shared" si="36"/>
        <v>204769.33228791275</v>
      </c>
      <c r="P297" s="35"/>
    </row>
    <row r="298" spans="1:16" s="14" customFormat="1" ht="12.75">
      <c r="A298" s="24" t="s">
        <v>481</v>
      </c>
      <c r="B298" s="25" t="s">
        <v>87</v>
      </c>
      <c r="C298">
        <v>4062</v>
      </c>
      <c r="D298">
        <v>9942577</v>
      </c>
      <c r="E298" s="27">
        <v>831600</v>
      </c>
      <c r="F298" s="28">
        <f t="shared" si="41"/>
        <v>48565.112763347766</v>
      </c>
      <c r="G298" s="29">
        <f t="shared" si="37"/>
        <v>0.0021654121428460503</v>
      </c>
      <c r="H298" s="30">
        <f t="shared" si="42"/>
        <v>11.955960798460799</v>
      </c>
      <c r="I298" s="30">
        <f t="shared" si="43"/>
        <v>7945.112763347765</v>
      </c>
      <c r="J298" s="30">
        <f t="shared" si="44"/>
        <v>7945.112763347765</v>
      </c>
      <c r="K298" s="30">
        <f t="shared" si="38"/>
        <v>0.0008633079686950375</v>
      </c>
      <c r="L298" s="36">
        <f t="shared" si="39"/>
        <v>295254.4697067975</v>
      </c>
      <c r="M298" s="37">
        <f t="shared" si="40"/>
        <v>32881.294056150364</v>
      </c>
      <c r="N298" s="38">
        <f t="shared" si="36"/>
        <v>328135.76376294787</v>
      </c>
      <c r="P298" s="35"/>
    </row>
    <row r="299" spans="1:16" s="14" customFormat="1" ht="12.75">
      <c r="A299" s="39" t="s">
        <v>480</v>
      </c>
      <c r="B299" s="25" t="s">
        <v>53</v>
      </c>
      <c r="C299">
        <v>45</v>
      </c>
      <c r="D299">
        <v>55862.08</v>
      </c>
      <c r="E299" s="27">
        <v>51650</v>
      </c>
      <c r="F299" s="28">
        <f t="shared" si="41"/>
        <v>48.66976960309778</v>
      </c>
      <c r="G299" s="29">
        <f t="shared" si="37"/>
        <v>2.170078562395633E-06</v>
      </c>
      <c r="H299" s="30">
        <f t="shared" si="42"/>
        <v>1.081550435624395</v>
      </c>
      <c r="I299" s="30">
        <f t="shared" si="43"/>
        <v>-401.3302303969022</v>
      </c>
      <c r="J299" s="30">
        <f t="shared" si="44"/>
        <v>0</v>
      </c>
      <c r="K299" s="30">
        <f t="shared" si="38"/>
        <v>0</v>
      </c>
      <c r="L299" s="36">
        <f t="shared" si="39"/>
        <v>295.8907371416567</v>
      </c>
      <c r="M299" s="37">
        <f t="shared" si="40"/>
        <v>0</v>
      </c>
      <c r="N299" s="38">
        <f t="shared" si="36"/>
        <v>295.8907371416567</v>
      </c>
      <c r="P299" s="35"/>
    </row>
    <row r="300" spans="1:16" s="14" customFormat="1" ht="12.75">
      <c r="A300" s="39" t="s">
        <v>480</v>
      </c>
      <c r="B300" s="25" t="s">
        <v>517</v>
      </c>
      <c r="C300">
        <v>329</v>
      </c>
      <c r="D300">
        <v>372839.13</v>
      </c>
      <c r="E300" s="27">
        <v>27250</v>
      </c>
      <c r="F300" s="28">
        <f t="shared" si="41"/>
        <v>4501.433899816514</v>
      </c>
      <c r="G300" s="29">
        <f t="shared" si="37"/>
        <v>0.0002007090907907449</v>
      </c>
      <c r="H300" s="30">
        <f t="shared" si="42"/>
        <v>13.682169908256881</v>
      </c>
      <c r="I300" s="30">
        <f t="shared" si="43"/>
        <v>1211.433899816514</v>
      </c>
      <c r="J300" s="30">
        <f t="shared" si="44"/>
        <v>1211.433899816514</v>
      </c>
      <c r="K300" s="30">
        <f t="shared" si="38"/>
        <v>0.0001316331901648461</v>
      </c>
      <c r="L300" s="36">
        <f t="shared" si="39"/>
        <v>27366.733100918038</v>
      </c>
      <c r="M300" s="37">
        <f t="shared" si="40"/>
        <v>5013.587028394985</v>
      </c>
      <c r="N300" s="38">
        <f t="shared" si="36"/>
        <v>32380.320129313022</v>
      </c>
      <c r="P300" s="35"/>
    </row>
    <row r="301" spans="1:16" s="14" customFormat="1" ht="12.75">
      <c r="A301" s="24" t="s">
        <v>481</v>
      </c>
      <c r="B301" s="25" t="s">
        <v>88</v>
      </c>
      <c r="C301">
        <v>5857</v>
      </c>
      <c r="D301">
        <v>7213929</v>
      </c>
      <c r="E301" s="27">
        <v>557400</v>
      </c>
      <c r="F301" s="28">
        <f t="shared" si="41"/>
        <v>75801.90554897739</v>
      </c>
      <c r="G301" s="29">
        <f t="shared" si="37"/>
        <v>0.0033798411531848387</v>
      </c>
      <c r="H301" s="30">
        <f t="shared" si="42"/>
        <v>12.942104413347685</v>
      </c>
      <c r="I301" s="30">
        <f t="shared" si="43"/>
        <v>17231.905548977393</v>
      </c>
      <c r="J301" s="30">
        <f t="shared" si="44"/>
        <v>17231.905548977393</v>
      </c>
      <c r="K301" s="30">
        <f t="shared" si="38"/>
        <v>0.0018724015403356034</v>
      </c>
      <c r="L301" s="36">
        <f t="shared" si="39"/>
        <v>460842.15915831184</v>
      </c>
      <c r="M301" s="37">
        <f t="shared" si="40"/>
        <v>71315.20601162472</v>
      </c>
      <c r="N301" s="38">
        <f t="shared" si="36"/>
        <v>532157.3651699366</v>
      </c>
      <c r="P301" s="35"/>
    </row>
    <row r="302" spans="1:16" s="14" customFormat="1" ht="12.75">
      <c r="A302" s="39" t="s">
        <v>480</v>
      </c>
      <c r="B302" s="25" t="s">
        <v>54</v>
      </c>
      <c r="C302">
        <v>470</v>
      </c>
      <c r="D302">
        <v>884891.08</v>
      </c>
      <c r="E302" s="27">
        <v>136150</v>
      </c>
      <c r="F302" s="28">
        <f t="shared" si="41"/>
        <v>3054.710301872934</v>
      </c>
      <c r="G302" s="29">
        <f t="shared" si="37"/>
        <v>0.0001362028502391271</v>
      </c>
      <c r="H302" s="30">
        <f t="shared" si="42"/>
        <v>6.499383621006243</v>
      </c>
      <c r="I302" s="30">
        <f t="shared" si="43"/>
        <v>-1645.289698127066</v>
      </c>
      <c r="J302" s="30">
        <f t="shared" si="44"/>
        <v>0</v>
      </c>
      <c r="K302" s="30">
        <f t="shared" si="38"/>
        <v>0</v>
      </c>
      <c r="L302" s="36">
        <f t="shared" si="39"/>
        <v>18571.29159119474</v>
      </c>
      <c r="M302" s="37">
        <f t="shared" si="40"/>
        <v>0</v>
      </c>
      <c r="N302" s="38">
        <f t="shared" si="36"/>
        <v>18571.29159119474</v>
      </c>
      <c r="P302" s="35"/>
    </row>
    <row r="303" spans="1:16" s="14" customFormat="1" ht="12.75">
      <c r="A303" s="24" t="s">
        <v>491</v>
      </c>
      <c r="B303" s="25" t="s">
        <v>358</v>
      </c>
      <c r="C303">
        <v>726</v>
      </c>
      <c r="D303">
        <v>1290201.57</v>
      </c>
      <c r="E303" s="27">
        <v>77500</v>
      </c>
      <c r="F303" s="28">
        <f t="shared" si="41"/>
        <v>12086.27535251613</v>
      </c>
      <c r="G303" s="29">
        <f t="shared" si="37"/>
        <v>0.0005389005794684629</v>
      </c>
      <c r="H303" s="30">
        <f t="shared" si="42"/>
        <v>16.647762193548388</v>
      </c>
      <c r="I303" s="30">
        <f t="shared" si="43"/>
        <v>4826.27535251613</v>
      </c>
      <c r="J303" s="30">
        <f t="shared" si="44"/>
        <v>4826.27535251613</v>
      </c>
      <c r="K303" s="30">
        <f t="shared" si="38"/>
        <v>0.0005244182298034493</v>
      </c>
      <c r="L303" s="36">
        <f t="shared" si="39"/>
        <v>73479.22442446515</v>
      </c>
      <c r="M303" s="37">
        <f t="shared" si="40"/>
        <v>19973.810792732664</v>
      </c>
      <c r="N303" s="38">
        <f t="shared" si="36"/>
        <v>93453.03521719782</v>
      </c>
      <c r="P303" s="35"/>
    </row>
    <row r="304" spans="1:16" s="14" customFormat="1" ht="12.75">
      <c r="A304" s="24" t="s">
        <v>482</v>
      </c>
      <c r="B304" s="25" t="s">
        <v>109</v>
      </c>
      <c r="C304">
        <v>1417</v>
      </c>
      <c r="D304">
        <v>1572261</v>
      </c>
      <c r="E304" s="27">
        <v>101550</v>
      </c>
      <c r="F304" s="28">
        <f t="shared" si="41"/>
        <v>21938.88564254062</v>
      </c>
      <c r="G304" s="29">
        <f t="shared" si="37"/>
        <v>0.000978206919900777</v>
      </c>
      <c r="H304" s="30">
        <f t="shared" si="42"/>
        <v>15.482629246676513</v>
      </c>
      <c r="I304" s="30">
        <f t="shared" si="43"/>
        <v>7768.885642540619</v>
      </c>
      <c r="J304" s="30">
        <f t="shared" si="44"/>
        <v>7768.885642540619</v>
      </c>
      <c r="K304" s="30">
        <f t="shared" si="38"/>
        <v>0.0008441593068415729</v>
      </c>
      <c r="L304" s="36">
        <f t="shared" si="39"/>
        <v>133378.75025454556</v>
      </c>
      <c r="M304" s="37">
        <f t="shared" si="40"/>
        <v>32151.96824888682</v>
      </c>
      <c r="N304" s="38">
        <f t="shared" si="36"/>
        <v>165530.71850343238</v>
      </c>
      <c r="P304" s="35"/>
    </row>
    <row r="305" spans="1:16" s="14" customFormat="1" ht="12.75">
      <c r="A305" s="39" t="s">
        <v>480</v>
      </c>
      <c r="B305" s="25" t="s">
        <v>55</v>
      </c>
      <c r="C305">
        <v>591</v>
      </c>
      <c r="D305">
        <v>694144.56</v>
      </c>
      <c r="E305" s="27">
        <v>36350</v>
      </c>
      <c r="F305" s="28">
        <f t="shared" si="41"/>
        <v>11285.816642640992</v>
      </c>
      <c r="G305" s="29">
        <f t="shared" si="37"/>
        <v>0.0005032098765835177</v>
      </c>
      <c r="H305" s="30">
        <f t="shared" si="42"/>
        <v>19.09613645116919</v>
      </c>
      <c r="I305" s="30">
        <f t="shared" si="43"/>
        <v>5375.816642640992</v>
      </c>
      <c r="J305" s="30">
        <f t="shared" si="44"/>
        <v>5375.816642640992</v>
      </c>
      <c r="K305" s="30">
        <f t="shared" si="38"/>
        <v>0.0005841308341456236</v>
      </c>
      <c r="L305" s="36">
        <f t="shared" si="39"/>
        <v>68612.78844895278</v>
      </c>
      <c r="M305" s="37">
        <f t="shared" si="40"/>
        <v>22248.11819337149</v>
      </c>
      <c r="N305" s="38">
        <f t="shared" si="36"/>
        <v>90860.90664232426</v>
      </c>
      <c r="P305" s="35"/>
    </row>
    <row r="306" spans="1:16" s="14" customFormat="1" ht="12.75">
      <c r="A306" s="24" t="s">
        <v>482</v>
      </c>
      <c r="B306" s="25" t="s">
        <v>110</v>
      </c>
      <c r="C306">
        <v>761</v>
      </c>
      <c r="D306">
        <v>1069084.41</v>
      </c>
      <c r="E306" s="27">
        <v>76850</v>
      </c>
      <c r="F306" s="28">
        <f t="shared" si="41"/>
        <v>10586.509251919324</v>
      </c>
      <c r="G306" s="29">
        <f t="shared" si="37"/>
        <v>0.00047202928975301564</v>
      </c>
      <c r="H306" s="30">
        <f t="shared" si="42"/>
        <v>13.911313077423552</v>
      </c>
      <c r="I306" s="30">
        <f t="shared" si="43"/>
        <v>2976.509251919323</v>
      </c>
      <c r="J306" s="30">
        <f t="shared" si="44"/>
        <v>2976.509251919323</v>
      </c>
      <c r="K306" s="30">
        <f t="shared" si="38"/>
        <v>0.00032342450417200964</v>
      </c>
      <c r="L306" s="36">
        <f t="shared" si="39"/>
        <v>64361.307888911804</v>
      </c>
      <c r="M306" s="37">
        <f t="shared" si="40"/>
        <v>12318.450208121667</v>
      </c>
      <c r="N306" s="38">
        <f t="shared" si="36"/>
        <v>76679.75809703347</v>
      </c>
      <c r="P306" s="35"/>
    </row>
    <row r="307" spans="1:16" s="14" customFormat="1" ht="12.75">
      <c r="A307" s="24" t="s">
        <v>488</v>
      </c>
      <c r="B307" s="25" t="s">
        <v>292</v>
      </c>
      <c r="C307">
        <v>1583</v>
      </c>
      <c r="D307">
        <v>1480768</v>
      </c>
      <c r="E307" s="27">
        <v>110750</v>
      </c>
      <c r="F307" s="28">
        <f t="shared" si="41"/>
        <v>21165.288884875845</v>
      </c>
      <c r="G307" s="29">
        <f t="shared" si="37"/>
        <v>0.0009437139327048761</v>
      </c>
      <c r="H307" s="30">
        <f t="shared" si="42"/>
        <v>13.370365688487585</v>
      </c>
      <c r="I307" s="30">
        <f t="shared" si="43"/>
        <v>5335.288884875847</v>
      </c>
      <c r="J307" s="30">
        <f t="shared" si="44"/>
        <v>5335.288884875847</v>
      </c>
      <c r="K307" s="30">
        <f t="shared" si="38"/>
        <v>0.0005797271287138521</v>
      </c>
      <c r="L307" s="36">
        <f t="shared" si="39"/>
        <v>128675.62310308157</v>
      </c>
      <c r="M307" s="37">
        <f t="shared" si="40"/>
        <v>22080.391798516564</v>
      </c>
      <c r="N307" s="38">
        <f t="shared" si="36"/>
        <v>150756.01490159813</v>
      </c>
      <c r="P307" s="35"/>
    </row>
    <row r="308" spans="1:16" s="14" customFormat="1" ht="12.75">
      <c r="A308" s="24" t="s">
        <v>486</v>
      </c>
      <c r="B308" s="25" t="s">
        <v>209</v>
      </c>
      <c r="C308">
        <v>1692</v>
      </c>
      <c r="D308">
        <v>4602071.32</v>
      </c>
      <c r="E308" s="27">
        <v>286450</v>
      </c>
      <c r="F308" s="28">
        <f t="shared" si="41"/>
        <v>27183.468924559264</v>
      </c>
      <c r="G308" s="29">
        <f t="shared" si="37"/>
        <v>0.0012120514160186052</v>
      </c>
      <c r="H308" s="30">
        <f t="shared" si="42"/>
        <v>16.065879979053936</v>
      </c>
      <c r="I308" s="30">
        <f t="shared" si="43"/>
        <v>10263.468924559258</v>
      </c>
      <c r="J308" s="30">
        <f t="shared" si="44"/>
        <v>10263.468924559258</v>
      </c>
      <c r="K308" s="30">
        <f t="shared" si="38"/>
        <v>0.0011152182194192554</v>
      </c>
      <c r="L308" s="36">
        <f t="shared" si="39"/>
        <v>165263.5038905795</v>
      </c>
      <c r="M308" s="37">
        <f t="shared" si="40"/>
        <v>42475.94084522405</v>
      </c>
      <c r="N308" s="38">
        <f t="shared" si="36"/>
        <v>207739.44473580355</v>
      </c>
      <c r="P308" s="35"/>
    </row>
    <row r="309" spans="1:16" s="14" customFormat="1" ht="12.75">
      <c r="A309" s="24" t="s">
        <v>494</v>
      </c>
      <c r="B309" s="25" t="s">
        <v>452</v>
      </c>
      <c r="C309">
        <v>1602</v>
      </c>
      <c r="D309">
        <v>2677680</v>
      </c>
      <c r="E309" s="27">
        <v>243700</v>
      </c>
      <c r="F309" s="28">
        <f t="shared" si="41"/>
        <v>17602.147558473534</v>
      </c>
      <c r="G309" s="29">
        <f t="shared" si="37"/>
        <v>0.0007848412552652968</v>
      </c>
      <c r="H309" s="30">
        <f t="shared" si="42"/>
        <v>10.987607714402955</v>
      </c>
      <c r="I309" s="30">
        <f t="shared" si="43"/>
        <v>1582.1475584735342</v>
      </c>
      <c r="J309" s="30">
        <f t="shared" si="44"/>
        <v>1582.1475584735342</v>
      </c>
      <c r="K309" s="30">
        <f t="shared" si="38"/>
        <v>0.00017191456377845923</v>
      </c>
      <c r="L309" s="36">
        <f t="shared" si="39"/>
        <v>107013.295087007</v>
      </c>
      <c r="M309" s="37">
        <f t="shared" si="40"/>
        <v>6547.806262785893</v>
      </c>
      <c r="N309" s="38">
        <f t="shared" si="36"/>
        <v>113561.1013497929</v>
      </c>
      <c r="P309" s="35"/>
    </row>
    <row r="310" spans="1:16" s="14" customFormat="1" ht="12.75">
      <c r="A310" s="24" t="s">
        <v>488</v>
      </c>
      <c r="B310" s="25" t="s">
        <v>293</v>
      </c>
      <c r="C310">
        <v>3203</v>
      </c>
      <c r="D310">
        <v>5030796</v>
      </c>
      <c r="E310" s="27">
        <v>279650</v>
      </c>
      <c r="F310" s="28">
        <f t="shared" si="41"/>
        <v>57620.73873770785</v>
      </c>
      <c r="G310" s="29">
        <f t="shared" si="37"/>
        <v>0.0025691826960311036</v>
      </c>
      <c r="H310" s="30">
        <f t="shared" si="42"/>
        <v>17.989615590917218</v>
      </c>
      <c r="I310" s="30">
        <f t="shared" si="43"/>
        <v>25590.73873770785</v>
      </c>
      <c r="J310" s="30">
        <f t="shared" si="44"/>
        <v>25590.73873770785</v>
      </c>
      <c r="K310" s="30">
        <f t="shared" si="38"/>
        <v>0.0027806639546984805</v>
      </c>
      <c r="L310" s="36">
        <f t="shared" si="39"/>
        <v>350308.6823460534</v>
      </c>
      <c r="M310" s="37">
        <f t="shared" si="40"/>
        <v>105908.70521441566</v>
      </c>
      <c r="N310" s="38">
        <f t="shared" si="36"/>
        <v>456217.3875604691</v>
      </c>
      <c r="P310" s="35"/>
    </row>
    <row r="311" spans="1:16" s="14" customFormat="1" ht="14.25">
      <c r="A311" s="24" t="s">
        <v>487</v>
      </c>
      <c r="B311" s="25" t="s">
        <v>235</v>
      </c>
      <c r="C311">
        <v>334</v>
      </c>
      <c r="D311" s="103">
        <v>4467463</v>
      </c>
      <c r="E311" s="27">
        <v>524100</v>
      </c>
      <c r="F311" s="28">
        <f t="shared" si="41"/>
        <v>2847.03804999046</v>
      </c>
      <c r="G311" s="29">
        <f t="shared" si="37"/>
        <v>0.00012694319880683638</v>
      </c>
      <c r="H311" s="30">
        <f t="shared" si="42"/>
        <v>8.524066017935509</v>
      </c>
      <c r="I311" s="30">
        <f t="shared" si="43"/>
        <v>-492.96195000954015</v>
      </c>
      <c r="J311" s="30">
        <f t="shared" si="44"/>
        <v>0</v>
      </c>
      <c r="K311" s="30">
        <f t="shared" si="38"/>
        <v>0</v>
      </c>
      <c r="L311" s="36">
        <f t="shared" si="39"/>
        <v>17308.73587756625</v>
      </c>
      <c r="M311" s="37">
        <f t="shared" si="40"/>
        <v>0</v>
      </c>
      <c r="N311" s="38">
        <f t="shared" si="36"/>
        <v>17308.73587756625</v>
      </c>
      <c r="P311" s="35"/>
    </row>
    <row r="312" spans="1:16" s="14" customFormat="1" ht="12.75">
      <c r="A312" s="24" t="s">
        <v>486</v>
      </c>
      <c r="B312" s="25" t="s">
        <v>210</v>
      </c>
      <c r="C312">
        <v>1677</v>
      </c>
      <c r="D312">
        <v>3581851.4</v>
      </c>
      <c r="E312" s="27">
        <v>322500</v>
      </c>
      <c r="F312" s="28">
        <f t="shared" si="41"/>
        <v>18625.62728</v>
      </c>
      <c r="G312" s="29">
        <f t="shared" si="37"/>
        <v>0.0008304759772055024</v>
      </c>
      <c r="H312" s="30">
        <f t="shared" si="42"/>
        <v>11.106515968992248</v>
      </c>
      <c r="I312" s="30">
        <f t="shared" si="43"/>
        <v>1855.6272800000002</v>
      </c>
      <c r="J312" s="30">
        <f t="shared" si="44"/>
        <v>1855.6272800000002</v>
      </c>
      <c r="K312" s="30">
        <f t="shared" si="38"/>
        <v>0.0002016305954953981</v>
      </c>
      <c r="L312" s="36">
        <f t="shared" si="39"/>
        <v>113235.60046715674</v>
      </c>
      <c r="M312" s="37">
        <f t="shared" si="40"/>
        <v>7679.617403766704</v>
      </c>
      <c r="N312" s="38">
        <f t="shared" si="36"/>
        <v>120915.21787092344</v>
      </c>
      <c r="P312" s="35"/>
    </row>
    <row r="313" spans="1:16" s="14" customFormat="1" ht="12.75">
      <c r="A313" s="24" t="s">
        <v>491</v>
      </c>
      <c r="B313" s="25" t="s">
        <v>359</v>
      </c>
      <c r="C313">
        <v>3239</v>
      </c>
      <c r="D313">
        <v>2797761.4</v>
      </c>
      <c r="E313" s="27">
        <v>213050</v>
      </c>
      <c r="F313" s="28">
        <f t="shared" si="41"/>
        <v>42534.37772635532</v>
      </c>
      <c r="G313" s="29">
        <f t="shared" si="37"/>
        <v>0.0018965148596661325</v>
      </c>
      <c r="H313" s="30">
        <f t="shared" si="42"/>
        <v>13.131947430180709</v>
      </c>
      <c r="I313" s="30">
        <f t="shared" si="43"/>
        <v>10144.377726355317</v>
      </c>
      <c r="J313" s="30">
        <f t="shared" si="44"/>
        <v>10144.377726355317</v>
      </c>
      <c r="K313" s="30">
        <f t="shared" si="38"/>
        <v>0.0011022778894990565</v>
      </c>
      <c r="L313" s="36">
        <f t="shared" si="39"/>
        <v>258590.2600720732</v>
      </c>
      <c r="M313" s="37">
        <f t="shared" si="40"/>
        <v>41983.07525296869</v>
      </c>
      <c r="N313" s="38">
        <f t="shared" si="36"/>
        <v>300573.3353250419</v>
      </c>
      <c r="P313" s="35"/>
    </row>
    <row r="314" spans="1:16" s="14" customFormat="1" ht="12.75">
      <c r="A314" s="24" t="s">
        <v>494</v>
      </c>
      <c r="B314" s="25" t="s">
        <v>453</v>
      </c>
      <c r="C314">
        <v>4686</v>
      </c>
      <c r="D314">
        <v>7238076.3</v>
      </c>
      <c r="E314" s="27">
        <v>716300</v>
      </c>
      <c r="F314" s="28">
        <f t="shared" si="41"/>
        <v>47351.14552813067</v>
      </c>
      <c r="G314" s="29">
        <f t="shared" si="37"/>
        <v>0.0021112839993582366</v>
      </c>
      <c r="H314" s="30">
        <f t="shared" si="42"/>
        <v>10.104811252268602</v>
      </c>
      <c r="I314" s="30">
        <f t="shared" si="43"/>
        <v>491.14552813067</v>
      </c>
      <c r="J314" s="30">
        <f t="shared" si="44"/>
        <v>491.14552813067</v>
      </c>
      <c r="K314" s="30">
        <f t="shared" si="38"/>
        <v>5.336737952671658E-05</v>
      </c>
      <c r="L314" s="36">
        <f t="shared" si="39"/>
        <v>287874.0842432234</v>
      </c>
      <c r="M314" s="37">
        <f t="shared" si="40"/>
        <v>2032.6332697665894</v>
      </c>
      <c r="N314" s="38">
        <f t="shared" si="36"/>
        <v>289906.71751299</v>
      </c>
      <c r="P314" s="35"/>
    </row>
    <row r="315" spans="1:16" s="14" customFormat="1" ht="12.75">
      <c r="A315" s="24" t="s">
        <v>485</v>
      </c>
      <c r="B315" s="25" t="s">
        <v>190</v>
      </c>
      <c r="C315">
        <v>375</v>
      </c>
      <c r="D315">
        <v>4079238</v>
      </c>
      <c r="E315" s="27">
        <v>323100</v>
      </c>
      <c r="F315" s="28">
        <f t="shared" si="41"/>
        <v>4734.491643454039</v>
      </c>
      <c r="G315" s="29">
        <f t="shared" si="37"/>
        <v>0.00021110062577010713</v>
      </c>
      <c r="H315" s="30">
        <f t="shared" si="42"/>
        <v>12.62531104921077</v>
      </c>
      <c r="I315" s="30">
        <f t="shared" si="43"/>
        <v>984.4916434540389</v>
      </c>
      <c r="J315" s="30">
        <f t="shared" si="44"/>
        <v>984.4916434540389</v>
      </c>
      <c r="K315" s="30">
        <f t="shared" si="38"/>
        <v>0.00010697387264638672</v>
      </c>
      <c r="L315" s="36">
        <f t="shared" si="39"/>
        <v>28783.621410105545</v>
      </c>
      <c r="M315" s="37">
        <f t="shared" si="40"/>
        <v>4074.373792851613</v>
      </c>
      <c r="N315" s="38">
        <f t="shared" si="36"/>
        <v>32857.99520295716</v>
      </c>
      <c r="P315" s="35"/>
    </row>
    <row r="316" spans="1:16" s="14" customFormat="1" ht="12.75">
      <c r="A316" s="24" t="s">
        <v>481</v>
      </c>
      <c r="B316" s="25" t="s">
        <v>499</v>
      </c>
      <c r="C316">
        <v>3724</v>
      </c>
      <c r="D316">
        <v>7726553</v>
      </c>
      <c r="E316" s="27">
        <v>528500</v>
      </c>
      <c r="F316" s="28">
        <f t="shared" si="41"/>
        <v>54444.05557615894</v>
      </c>
      <c r="G316" s="29">
        <f t="shared" si="37"/>
        <v>0.0024275413427923636</v>
      </c>
      <c r="H316" s="30">
        <f t="shared" si="42"/>
        <v>14.61977861873226</v>
      </c>
      <c r="I316" s="30">
        <f t="shared" si="43"/>
        <v>17204.05557615894</v>
      </c>
      <c r="J316" s="30">
        <f t="shared" si="44"/>
        <v>17204.05557615894</v>
      </c>
      <c r="K316" s="30">
        <f t="shared" si="38"/>
        <v>0.0018693753902760313</v>
      </c>
      <c r="L316" s="36">
        <f t="shared" si="39"/>
        <v>330995.84955474373</v>
      </c>
      <c r="M316" s="37">
        <f t="shared" si="40"/>
        <v>71199.94733966175</v>
      </c>
      <c r="N316" s="38">
        <f t="shared" si="36"/>
        <v>402195.7968944055</v>
      </c>
      <c r="P316" s="35"/>
    </row>
    <row r="317" spans="1:16" s="14" customFormat="1" ht="12.75">
      <c r="A317" s="24" t="s">
        <v>493</v>
      </c>
      <c r="B317" s="25" t="s">
        <v>421</v>
      </c>
      <c r="C317">
        <v>146</v>
      </c>
      <c r="D317">
        <v>494921.04</v>
      </c>
      <c r="E317" s="27">
        <v>52850</v>
      </c>
      <c r="F317" s="28">
        <f t="shared" si="41"/>
        <v>1367.2369316934721</v>
      </c>
      <c r="G317" s="29">
        <f t="shared" si="37"/>
        <v>6.0962103979114364E-05</v>
      </c>
      <c r="H317" s="30">
        <f t="shared" si="42"/>
        <v>9.364636518448439</v>
      </c>
      <c r="I317" s="30">
        <f t="shared" si="43"/>
        <v>-92.76306830652794</v>
      </c>
      <c r="J317" s="30">
        <f t="shared" si="44"/>
        <v>0</v>
      </c>
      <c r="K317" s="30">
        <f t="shared" si="38"/>
        <v>0</v>
      </c>
      <c r="L317" s="36">
        <f t="shared" si="39"/>
        <v>8312.197630381406</v>
      </c>
      <c r="M317" s="37">
        <f t="shared" si="40"/>
        <v>0</v>
      </c>
      <c r="N317" s="38">
        <f t="shared" si="36"/>
        <v>8312.197630381406</v>
      </c>
      <c r="P317" s="35"/>
    </row>
    <row r="318" spans="1:16" s="14" customFormat="1" ht="12.75">
      <c r="A318" s="24" t="s">
        <v>492</v>
      </c>
      <c r="B318" s="25" t="s">
        <v>383</v>
      </c>
      <c r="C318">
        <v>1558</v>
      </c>
      <c r="D318">
        <v>4249728.8</v>
      </c>
      <c r="E318" s="27">
        <v>361650</v>
      </c>
      <c r="F318" s="28">
        <f t="shared" si="41"/>
        <v>18307.970331536013</v>
      </c>
      <c r="G318" s="29">
        <f t="shared" si="37"/>
        <v>0.0008163123487420991</v>
      </c>
      <c r="H318" s="30">
        <f t="shared" si="42"/>
        <v>11.750943730125812</v>
      </c>
      <c r="I318" s="30">
        <f t="shared" si="43"/>
        <v>2727.970331536015</v>
      </c>
      <c r="J318" s="30">
        <f t="shared" si="44"/>
        <v>2727.970331536015</v>
      </c>
      <c r="K318" s="30">
        <f t="shared" si="38"/>
        <v>0.0002964185148438781</v>
      </c>
      <c r="L318" s="36">
        <f t="shared" si="39"/>
        <v>111304.38629857362</v>
      </c>
      <c r="M318" s="37">
        <f t="shared" si="40"/>
        <v>11289.857969227098</v>
      </c>
      <c r="N318" s="38">
        <f t="shared" si="36"/>
        <v>122594.24426780072</v>
      </c>
      <c r="P318" s="35"/>
    </row>
    <row r="319" spans="1:16" s="14" customFormat="1" ht="14.25">
      <c r="A319" s="24" t="s">
        <v>487</v>
      </c>
      <c r="B319" s="25" t="s">
        <v>236</v>
      </c>
      <c r="C319">
        <v>5007</v>
      </c>
      <c r="D319" s="103">
        <v>7577356.8</v>
      </c>
      <c r="E319" s="27">
        <v>447550</v>
      </c>
      <c r="F319" s="28">
        <f t="shared" si="41"/>
        <v>84772.2611945034</v>
      </c>
      <c r="G319" s="29">
        <f t="shared" si="37"/>
        <v>0.003779809688934423</v>
      </c>
      <c r="H319" s="30">
        <f t="shared" si="42"/>
        <v>16.930749190034632</v>
      </c>
      <c r="I319" s="30">
        <f t="shared" si="43"/>
        <v>34702.2611945034</v>
      </c>
      <c r="J319" s="30">
        <f t="shared" si="44"/>
        <v>34702.2611945034</v>
      </c>
      <c r="K319" s="30">
        <f t="shared" si="38"/>
        <v>0.00377071282853988</v>
      </c>
      <c r="L319" s="36">
        <f t="shared" si="39"/>
        <v>515377.96580015327</v>
      </c>
      <c r="M319" s="37">
        <f t="shared" si="40"/>
        <v>143617.2510997824</v>
      </c>
      <c r="N319" s="38">
        <f t="shared" si="36"/>
        <v>658995.2168999356</v>
      </c>
      <c r="P319" s="35"/>
    </row>
    <row r="320" spans="1:16" s="14" customFormat="1" ht="12.75">
      <c r="A320" s="39" t="s">
        <v>480</v>
      </c>
      <c r="B320" s="25" t="s">
        <v>56</v>
      </c>
      <c r="C320">
        <v>696</v>
      </c>
      <c r="D320">
        <v>4525897.86</v>
      </c>
      <c r="E320" s="27">
        <v>43900</v>
      </c>
      <c r="F320" s="28">
        <f t="shared" si="41"/>
        <v>71754.55377129841</v>
      </c>
      <c r="G320" s="29">
        <f t="shared" si="37"/>
        <v>0.0031993785909240967</v>
      </c>
      <c r="H320" s="30">
        <f t="shared" si="42"/>
        <v>103.09562323462416</v>
      </c>
      <c r="I320" s="30">
        <f t="shared" si="43"/>
        <v>64794.553771298415</v>
      </c>
      <c r="J320" s="30">
        <f t="shared" si="44"/>
        <v>64794.553771298415</v>
      </c>
      <c r="K320" s="30">
        <f t="shared" si="38"/>
        <v>0.007040511099710439</v>
      </c>
      <c r="L320" s="36">
        <f t="shared" si="39"/>
        <v>436236.0451221196</v>
      </c>
      <c r="M320" s="37">
        <f t="shared" si="40"/>
        <v>268155.88894088735</v>
      </c>
      <c r="N320" s="38">
        <f t="shared" si="36"/>
        <v>704391.9340630069</v>
      </c>
      <c r="P320" s="35"/>
    </row>
    <row r="321" spans="1:16" s="14" customFormat="1" ht="12.75">
      <c r="A321" s="24" t="s">
        <v>484</v>
      </c>
      <c r="B321" s="25" t="s">
        <v>169</v>
      </c>
      <c r="C321">
        <v>6263</v>
      </c>
      <c r="D321">
        <v>8668239.68</v>
      </c>
      <c r="E321" s="27">
        <v>513250</v>
      </c>
      <c r="F321" s="28">
        <f t="shared" si="41"/>
        <v>105775.32414191913</v>
      </c>
      <c r="G321" s="29">
        <f t="shared" si="37"/>
        <v>0.004716290321954143</v>
      </c>
      <c r="H321" s="30">
        <f t="shared" si="42"/>
        <v>16.88892290306868</v>
      </c>
      <c r="I321" s="30">
        <f t="shared" si="43"/>
        <v>43145.32414191913</v>
      </c>
      <c r="J321" s="30">
        <f t="shared" si="44"/>
        <v>43145.32414191913</v>
      </c>
      <c r="K321" s="30">
        <f t="shared" si="38"/>
        <v>0.004688127563837674</v>
      </c>
      <c r="L321" s="36">
        <f t="shared" si="39"/>
        <v>643067.3267407053</v>
      </c>
      <c r="M321" s="37">
        <f t="shared" si="40"/>
        <v>178559.33987532122</v>
      </c>
      <c r="N321" s="38">
        <f t="shared" si="36"/>
        <v>821626.6666160265</v>
      </c>
      <c r="P321" s="35"/>
    </row>
    <row r="322" spans="1:16" s="14" customFormat="1" ht="12.75">
      <c r="A322" s="24" t="s">
        <v>494</v>
      </c>
      <c r="B322" s="25" t="s">
        <v>454</v>
      </c>
      <c r="C322">
        <v>847</v>
      </c>
      <c r="D322">
        <v>10952905</v>
      </c>
      <c r="E322" s="27">
        <v>1466650</v>
      </c>
      <c r="F322" s="28">
        <f t="shared" si="41"/>
        <v>6325.374516755872</v>
      </c>
      <c r="G322" s="29">
        <f t="shared" si="37"/>
        <v>0.0002820346130642433</v>
      </c>
      <c r="H322" s="30">
        <f t="shared" si="42"/>
        <v>7.46797463607541</v>
      </c>
      <c r="I322" s="30">
        <f t="shared" si="43"/>
        <v>-2144.6254832441277</v>
      </c>
      <c r="J322" s="30">
        <f t="shared" si="44"/>
        <v>0</v>
      </c>
      <c r="K322" s="30">
        <f t="shared" si="38"/>
        <v>0</v>
      </c>
      <c r="L322" s="36">
        <f t="shared" si="39"/>
        <v>38455.48774368594</v>
      </c>
      <c r="M322" s="37">
        <f t="shared" si="40"/>
        <v>0</v>
      </c>
      <c r="N322" s="38">
        <f t="shared" si="36"/>
        <v>38455.48774368594</v>
      </c>
      <c r="P322" s="35"/>
    </row>
    <row r="323" spans="1:16" s="14" customFormat="1" ht="12.75">
      <c r="A323" s="24" t="s">
        <v>494</v>
      </c>
      <c r="B323" s="25" t="s">
        <v>455</v>
      </c>
      <c r="C323">
        <v>8710</v>
      </c>
      <c r="D323">
        <v>25223008</v>
      </c>
      <c r="E323" s="27">
        <v>1750600</v>
      </c>
      <c r="F323" s="28">
        <f t="shared" si="41"/>
        <v>125495.48707871587</v>
      </c>
      <c r="G323" s="29">
        <f t="shared" si="37"/>
        <v>0.005595569249820029</v>
      </c>
      <c r="H323" s="30">
        <f t="shared" si="42"/>
        <v>14.40820747172398</v>
      </c>
      <c r="I323" s="30">
        <f t="shared" si="43"/>
        <v>38395.487078715865</v>
      </c>
      <c r="J323" s="30">
        <f t="shared" si="44"/>
        <v>38395.487078715865</v>
      </c>
      <c r="K323" s="30">
        <f t="shared" si="38"/>
        <v>0.004172015041736906</v>
      </c>
      <c r="L323" s="36">
        <f t="shared" si="39"/>
        <v>762957.2213407194</v>
      </c>
      <c r="M323" s="37">
        <f t="shared" si="40"/>
        <v>158901.8732230569</v>
      </c>
      <c r="N323" s="38">
        <f t="shared" si="36"/>
        <v>921859.0945637763</v>
      </c>
      <c r="P323" s="35"/>
    </row>
    <row r="324" spans="1:16" s="14" customFormat="1" ht="12.75">
      <c r="A324" s="24" t="s">
        <v>488</v>
      </c>
      <c r="B324" s="25" t="s">
        <v>294</v>
      </c>
      <c r="C324">
        <v>7505</v>
      </c>
      <c r="D324">
        <v>9516500</v>
      </c>
      <c r="E324" s="27">
        <v>453800</v>
      </c>
      <c r="F324" s="28">
        <f t="shared" si="41"/>
        <v>157385.04297047158</v>
      </c>
      <c r="G324" s="29">
        <f t="shared" si="37"/>
        <v>0.00701745478922911</v>
      </c>
      <c r="H324" s="30">
        <f t="shared" si="42"/>
        <v>20.97069193477303</v>
      </c>
      <c r="I324" s="30">
        <f t="shared" si="43"/>
        <v>82335.04297047158</v>
      </c>
      <c r="J324" s="30">
        <f t="shared" si="44"/>
        <v>82335.04297047158</v>
      </c>
      <c r="K324" s="30">
        <f t="shared" si="38"/>
        <v>0.008946443029375691</v>
      </c>
      <c r="L324" s="36">
        <f t="shared" si="39"/>
        <v>956831.6587354481</v>
      </c>
      <c r="M324" s="37">
        <f t="shared" si="40"/>
        <v>340748.1856679284</v>
      </c>
      <c r="N324" s="38">
        <f t="shared" si="36"/>
        <v>1297579.8444033766</v>
      </c>
      <c r="P324" s="35"/>
    </row>
    <row r="325" spans="1:16" s="14" customFormat="1" ht="12.75">
      <c r="A325" s="39" t="s">
        <v>480</v>
      </c>
      <c r="B325" s="25" t="s">
        <v>57</v>
      </c>
      <c r="C325">
        <v>141</v>
      </c>
      <c r="D325">
        <v>527918.18</v>
      </c>
      <c r="E325" s="27">
        <v>46100</v>
      </c>
      <c r="F325" s="28">
        <f t="shared" si="41"/>
        <v>1614.673826030369</v>
      </c>
      <c r="G325" s="29">
        <f t="shared" si="37"/>
        <v>7.199477383403959E-05</v>
      </c>
      <c r="H325" s="30">
        <f t="shared" si="42"/>
        <v>11.451587418655098</v>
      </c>
      <c r="I325" s="30">
        <f t="shared" si="43"/>
        <v>204.67382603036884</v>
      </c>
      <c r="J325" s="30">
        <f t="shared" si="44"/>
        <v>204.67382603036884</v>
      </c>
      <c r="K325" s="30">
        <f t="shared" si="38"/>
        <v>2.2239652256472956E-05</v>
      </c>
      <c r="L325" s="36">
        <f t="shared" si="39"/>
        <v>9816.504835006566</v>
      </c>
      <c r="M325" s="37">
        <f t="shared" si="40"/>
        <v>847.0540896975491</v>
      </c>
      <c r="N325" s="38">
        <f t="shared" si="36"/>
        <v>10663.558924704115</v>
      </c>
      <c r="P325" s="35"/>
    </row>
    <row r="326" spans="1:16" s="14" customFormat="1" ht="12.75">
      <c r="A326" s="24" t="s">
        <v>483</v>
      </c>
      <c r="B326" s="25" t="s">
        <v>138</v>
      </c>
      <c r="C326">
        <v>2204</v>
      </c>
      <c r="D326">
        <v>2793221.52</v>
      </c>
      <c r="E326" s="27">
        <v>237200</v>
      </c>
      <c r="F326" s="28">
        <f t="shared" si="41"/>
        <v>25953.879553456998</v>
      </c>
      <c r="G326" s="29">
        <f t="shared" si="37"/>
        <v>0.0011572267156648003</v>
      </c>
      <c r="H326" s="30">
        <f t="shared" si="42"/>
        <v>11.77580741989882</v>
      </c>
      <c r="I326" s="30">
        <f t="shared" si="43"/>
        <v>3913.8795534569995</v>
      </c>
      <c r="J326" s="30">
        <f t="shared" si="44"/>
        <v>3913.8795534569995</v>
      </c>
      <c r="K326" s="30">
        <f t="shared" si="38"/>
        <v>0.0004252782191587513</v>
      </c>
      <c r="L326" s="36">
        <f t="shared" si="39"/>
        <v>157788.14272976073</v>
      </c>
      <c r="M326" s="37">
        <f t="shared" si="40"/>
        <v>16197.809688902089</v>
      </c>
      <c r="N326" s="38">
        <f aca="true" t="shared" si="45" ref="N326:N388">L326+M326</f>
        <v>173985.9524186628</v>
      </c>
      <c r="P326" s="35"/>
    </row>
    <row r="327" spans="1:16" s="14" customFormat="1" ht="12.75">
      <c r="A327" s="24" t="s">
        <v>488</v>
      </c>
      <c r="B327" s="25" t="s">
        <v>295</v>
      </c>
      <c r="C327">
        <v>10504</v>
      </c>
      <c r="D327">
        <v>12748821.8</v>
      </c>
      <c r="E327" s="27">
        <v>470900</v>
      </c>
      <c r="F327" s="28">
        <f t="shared" si="41"/>
        <v>284378.0509390529</v>
      </c>
      <c r="G327" s="29">
        <f aca="true" t="shared" si="46" ref="G327:G390">F327/$F$498</f>
        <v>0.012679795219729431</v>
      </c>
      <c r="H327" s="30">
        <f t="shared" si="42"/>
        <v>27.07331025695477</v>
      </c>
      <c r="I327" s="30">
        <f t="shared" si="43"/>
        <v>179338.0509390529</v>
      </c>
      <c r="J327" s="30">
        <f t="shared" si="44"/>
        <v>179338.0509390529</v>
      </c>
      <c r="K327" s="30">
        <f aca="true" t="shared" si="47" ref="K327:K390">J327/$J$498</f>
        <v>0.019486692395374393</v>
      </c>
      <c r="L327" s="36">
        <f aca="true" t="shared" si="48" ref="L327:L388">$B$505*G327</f>
        <v>1728893.1467205512</v>
      </c>
      <c r="M327" s="37">
        <f aca="true" t="shared" si="49" ref="M327:M388">$G$505*K327</f>
        <v>742200.565810366</v>
      </c>
      <c r="N327" s="38">
        <f t="shared" si="45"/>
        <v>2471093.712530917</v>
      </c>
      <c r="P327" s="35"/>
    </row>
    <row r="328" spans="1:16" s="14" customFormat="1" ht="12.75">
      <c r="A328" s="24" t="s">
        <v>488</v>
      </c>
      <c r="B328" s="25" t="s">
        <v>296</v>
      </c>
      <c r="C328">
        <v>3694</v>
      </c>
      <c r="D328">
        <v>6056595.57</v>
      </c>
      <c r="E328" s="27">
        <v>380700</v>
      </c>
      <c r="F328" s="28">
        <f aca="true" t="shared" si="50" ref="F328:F390">(C328*D328)/E328</f>
        <v>58768.22704381403</v>
      </c>
      <c r="G328" s="29">
        <f t="shared" si="46"/>
        <v>0.0026203466894912705</v>
      </c>
      <c r="H328" s="30">
        <f aca="true" t="shared" si="51" ref="H328:H390">D328/E328</f>
        <v>15.909103152088258</v>
      </c>
      <c r="I328" s="30">
        <f aca="true" t="shared" si="52" ref="I328:I390">(H328-10)*C328</f>
        <v>21828.227043814026</v>
      </c>
      <c r="J328" s="30">
        <f aca="true" t="shared" si="53" ref="J328:J390">IF(I328&gt;0,I328,0)</f>
        <v>21828.227043814026</v>
      </c>
      <c r="K328" s="30">
        <f t="shared" si="47"/>
        <v>0.0023718332150478917</v>
      </c>
      <c r="L328" s="36">
        <f t="shared" si="48"/>
        <v>357284.9052360336</v>
      </c>
      <c r="M328" s="37">
        <f t="shared" si="49"/>
        <v>90337.33988812947</v>
      </c>
      <c r="N328" s="38">
        <f t="shared" si="45"/>
        <v>447622.2451241631</v>
      </c>
      <c r="P328" s="35"/>
    </row>
    <row r="329" spans="1:16" s="14" customFormat="1" ht="12.75">
      <c r="A329" s="24" t="s">
        <v>483</v>
      </c>
      <c r="B329" s="25" t="s">
        <v>139</v>
      </c>
      <c r="C329">
        <v>63</v>
      </c>
      <c r="D329">
        <v>121725.57</v>
      </c>
      <c r="E329" s="27">
        <v>14900</v>
      </c>
      <c r="F329" s="28">
        <f t="shared" si="50"/>
        <v>514.6785845637584</v>
      </c>
      <c r="G329" s="29">
        <f t="shared" si="46"/>
        <v>2.2948392235965114E-05</v>
      </c>
      <c r="H329" s="30">
        <f t="shared" si="51"/>
        <v>8.16950134228188</v>
      </c>
      <c r="I329" s="30">
        <f t="shared" si="52"/>
        <v>-115.32141543624158</v>
      </c>
      <c r="J329" s="30">
        <f t="shared" si="53"/>
        <v>0</v>
      </c>
      <c r="K329" s="30">
        <f t="shared" si="47"/>
        <v>0</v>
      </c>
      <c r="L329" s="36">
        <f t="shared" si="48"/>
        <v>3129.0188348847646</v>
      </c>
      <c r="M329" s="37">
        <f t="shared" si="49"/>
        <v>0</v>
      </c>
      <c r="N329" s="38">
        <f t="shared" si="45"/>
        <v>3129.0188348847646</v>
      </c>
      <c r="P329" s="35"/>
    </row>
    <row r="330" spans="1:16" s="14" customFormat="1" ht="12.75">
      <c r="A330" s="24" t="s">
        <v>483</v>
      </c>
      <c r="B330" s="25" t="s">
        <v>140</v>
      </c>
      <c r="C330">
        <v>691</v>
      </c>
      <c r="D330">
        <v>1442631.6</v>
      </c>
      <c r="E330" s="27">
        <v>166500</v>
      </c>
      <c r="F330" s="28">
        <f t="shared" si="50"/>
        <v>5987.137751351352</v>
      </c>
      <c r="G330" s="29">
        <f t="shared" si="46"/>
        <v>0.00026695337558142463</v>
      </c>
      <c r="H330" s="30">
        <f t="shared" si="51"/>
        <v>8.664454054054055</v>
      </c>
      <c r="I330" s="30">
        <f t="shared" si="52"/>
        <v>-922.8622486486482</v>
      </c>
      <c r="J330" s="30">
        <f t="shared" si="53"/>
        <v>0</v>
      </c>
      <c r="K330" s="30">
        <f t="shared" si="47"/>
        <v>0</v>
      </c>
      <c r="L330" s="36">
        <f t="shared" si="48"/>
        <v>36399.15736324414</v>
      </c>
      <c r="M330" s="37">
        <f t="shared" si="49"/>
        <v>0</v>
      </c>
      <c r="N330" s="38">
        <f t="shared" si="45"/>
        <v>36399.15736324414</v>
      </c>
      <c r="P330" s="35"/>
    </row>
    <row r="331" spans="1:16" s="14" customFormat="1" ht="14.25">
      <c r="A331" s="24" t="s">
        <v>487</v>
      </c>
      <c r="B331" s="25" t="s">
        <v>237</v>
      </c>
      <c r="C331">
        <v>1778</v>
      </c>
      <c r="D331" s="103">
        <v>4013850.48</v>
      </c>
      <c r="E331" s="27">
        <v>282100</v>
      </c>
      <c r="F331" s="28">
        <f t="shared" si="50"/>
        <v>25298.213943424314</v>
      </c>
      <c r="G331" s="29">
        <f t="shared" si="46"/>
        <v>0.001127992020369645</v>
      </c>
      <c r="H331" s="30">
        <f t="shared" si="51"/>
        <v>14.228466784828075</v>
      </c>
      <c r="I331" s="30">
        <f t="shared" si="52"/>
        <v>7518.213943424318</v>
      </c>
      <c r="J331" s="30">
        <f t="shared" si="53"/>
        <v>7518.213943424318</v>
      </c>
      <c r="K331" s="30">
        <f t="shared" si="47"/>
        <v>0.0008169215719195776</v>
      </c>
      <c r="L331" s="36">
        <f t="shared" si="48"/>
        <v>153801.98495147002</v>
      </c>
      <c r="M331" s="37">
        <f t="shared" si="49"/>
        <v>31114.54938578123</v>
      </c>
      <c r="N331" s="38">
        <f t="shared" si="45"/>
        <v>184916.53433725124</v>
      </c>
      <c r="P331" s="35"/>
    </row>
    <row r="332" spans="1:16" s="14" customFormat="1" ht="12.75">
      <c r="A332" s="24" t="s">
        <v>485</v>
      </c>
      <c r="B332" s="25" t="s">
        <v>191</v>
      </c>
      <c r="C332">
        <v>1577</v>
      </c>
      <c r="D332">
        <v>3733967</v>
      </c>
      <c r="E332" s="27">
        <v>372200</v>
      </c>
      <c r="F332" s="28">
        <f t="shared" si="50"/>
        <v>15820.703812466416</v>
      </c>
      <c r="G332" s="29">
        <f t="shared" si="46"/>
        <v>0.0007054105755055604</v>
      </c>
      <c r="H332" s="30">
        <f t="shared" si="51"/>
        <v>10.032152068780226</v>
      </c>
      <c r="I332" s="30">
        <f t="shared" si="52"/>
        <v>50.703812466416274</v>
      </c>
      <c r="J332" s="30">
        <f t="shared" si="53"/>
        <v>50.703812466416274</v>
      </c>
      <c r="K332" s="30">
        <f t="shared" si="47"/>
        <v>5.509425309532258E-06</v>
      </c>
      <c r="L332" s="36">
        <f t="shared" si="48"/>
        <v>96182.90267954243</v>
      </c>
      <c r="M332" s="37">
        <f t="shared" si="49"/>
        <v>209.84056704232844</v>
      </c>
      <c r="N332" s="38">
        <f t="shared" si="45"/>
        <v>96392.74324658475</v>
      </c>
      <c r="P332" s="35"/>
    </row>
    <row r="333" spans="1:16" s="14" customFormat="1" ht="14.25">
      <c r="A333" s="24" t="s">
        <v>487</v>
      </c>
      <c r="B333" s="25" t="s">
        <v>238</v>
      </c>
      <c r="C333">
        <v>4066</v>
      </c>
      <c r="D333" s="103">
        <v>6415264.22</v>
      </c>
      <c r="E333" s="27">
        <v>429900</v>
      </c>
      <c r="F333" s="28">
        <f t="shared" si="50"/>
        <v>60675.65554435916</v>
      </c>
      <c r="G333" s="29">
        <f t="shared" si="46"/>
        <v>0.002705394753866573</v>
      </c>
      <c r="H333" s="30">
        <f t="shared" si="51"/>
        <v>14.922689509188183</v>
      </c>
      <c r="I333" s="30">
        <f t="shared" si="52"/>
        <v>20015.655544359153</v>
      </c>
      <c r="J333" s="30">
        <f t="shared" si="53"/>
        <v>20015.655544359153</v>
      </c>
      <c r="K333" s="30">
        <f t="shared" si="47"/>
        <v>0.002174881017399088</v>
      </c>
      <c r="L333" s="36">
        <f t="shared" si="48"/>
        <v>368881.2293952377</v>
      </c>
      <c r="M333" s="37">
        <f t="shared" si="49"/>
        <v>82835.9112430488</v>
      </c>
      <c r="N333" s="38">
        <f t="shared" si="45"/>
        <v>451717.1406382865</v>
      </c>
      <c r="P333" s="35"/>
    </row>
    <row r="334" spans="1:16" s="14" customFormat="1" ht="12.75">
      <c r="A334" s="24" t="s">
        <v>492</v>
      </c>
      <c r="B334" s="25" t="s">
        <v>384</v>
      </c>
      <c r="C334">
        <v>1586</v>
      </c>
      <c r="D334">
        <v>2331685.76</v>
      </c>
      <c r="E334" s="27">
        <v>171150</v>
      </c>
      <c r="F334" s="28">
        <f t="shared" si="50"/>
        <v>21607.090945720127</v>
      </c>
      <c r="G334" s="29">
        <f t="shared" si="46"/>
        <v>0.0009634129201642161</v>
      </c>
      <c r="H334" s="30">
        <f t="shared" si="51"/>
        <v>13.623638679520887</v>
      </c>
      <c r="I334" s="30">
        <f t="shared" si="52"/>
        <v>5747.090945720127</v>
      </c>
      <c r="J334" s="30">
        <f t="shared" si="53"/>
        <v>5747.090945720127</v>
      </c>
      <c r="K334" s="30">
        <f t="shared" si="47"/>
        <v>0.0006244731268187433</v>
      </c>
      <c r="L334" s="36">
        <f t="shared" si="48"/>
        <v>131361.58481031755</v>
      </c>
      <c r="M334" s="37">
        <f t="shared" si="49"/>
        <v>23784.657686096492</v>
      </c>
      <c r="N334" s="38">
        <f t="shared" si="45"/>
        <v>155146.24249641405</v>
      </c>
      <c r="P334" s="35"/>
    </row>
    <row r="335" spans="1:16" s="14" customFormat="1" ht="12.75">
      <c r="A335" s="24" t="s">
        <v>491</v>
      </c>
      <c r="B335" s="25" t="s">
        <v>360</v>
      </c>
      <c r="C335">
        <v>1930</v>
      </c>
      <c r="D335">
        <v>1986717.58</v>
      </c>
      <c r="E335" s="27">
        <v>127600</v>
      </c>
      <c r="F335" s="28">
        <f t="shared" si="50"/>
        <v>30049.88189184953</v>
      </c>
      <c r="G335" s="29">
        <f t="shared" si="46"/>
        <v>0.0013398585000055725</v>
      </c>
      <c r="H335" s="30">
        <f t="shared" si="51"/>
        <v>15.569886990595611</v>
      </c>
      <c r="I335" s="30">
        <f t="shared" si="52"/>
        <v>10749.881891849529</v>
      </c>
      <c r="J335" s="30">
        <f t="shared" si="53"/>
        <v>10749.881891849529</v>
      </c>
      <c r="K335" s="30">
        <f t="shared" si="47"/>
        <v>0.00116807136364088</v>
      </c>
      <c r="L335" s="36">
        <f t="shared" si="48"/>
        <v>182690.0307215168</v>
      </c>
      <c r="M335" s="37">
        <f t="shared" si="49"/>
        <v>44488.98814695383</v>
      </c>
      <c r="N335" s="38">
        <f t="shared" si="45"/>
        <v>227179.01886847065</v>
      </c>
      <c r="P335" s="35"/>
    </row>
    <row r="336" spans="1:16" s="14" customFormat="1" ht="14.25">
      <c r="A336" s="24" t="s">
        <v>487</v>
      </c>
      <c r="B336" s="25" t="s">
        <v>239</v>
      </c>
      <c r="C336">
        <v>5076</v>
      </c>
      <c r="D336" s="103">
        <v>5372238.48</v>
      </c>
      <c r="E336" s="27">
        <v>338750</v>
      </c>
      <c r="F336" s="28">
        <f t="shared" si="50"/>
        <v>80500.31741543913</v>
      </c>
      <c r="G336" s="29">
        <f t="shared" si="46"/>
        <v>0.0035893330606226936</v>
      </c>
      <c r="H336" s="30">
        <f t="shared" si="51"/>
        <v>15.859006583025831</v>
      </c>
      <c r="I336" s="30">
        <f t="shared" si="52"/>
        <v>29740.31741543912</v>
      </c>
      <c r="J336" s="30">
        <f t="shared" si="53"/>
        <v>29740.31741543912</v>
      </c>
      <c r="K336" s="30">
        <f t="shared" si="47"/>
        <v>0.003231553003843071</v>
      </c>
      <c r="L336" s="36">
        <f t="shared" si="48"/>
        <v>489406.4314345049</v>
      </c>
      <c r="M336" s="37">
        <f t="shared" si="49"/>
        <v>123081.9689270532</v>
      </c>
      <c r="N336" s="38">
        <f t="shared" si="45"/>
        <v>612488.4003615581</v>
      </c>
      <c r="P336" s="35"/>
    </row>
    <row r="337" spans="1:16" s="14" customFormat="1" ht="12.75">
      <c r="A337" s="24" t="s">
        <v>489</v>
      </c>
      <c r="B337" s="25" t="s">
        <v>322</v>
      </c>
      <c r="C337">
        <v>840</v>
      </c>
      <c r="D337">
        <v>950937.43</v>
      </c>
      <c r="E337" s="27">
        <v>77050</v>
      </c>
      <c r="F337" s="28">
        <f t="shared" si="50"/>
        <v>10367.130969500326</v>
      </c>
      <c r="G337" s="29">
        <f t="shared" si="46"/>
        <v>0.0004622476920258232</v>
      </c>
      <c r="H337" s="30">
        <f t="shared" si="51"/>
        <v>12.341822582738482</v>
      </c>
      <c r="I337" s="30">
        <f t="shared" si="52"/>
        <v>1967.130969500325</v>
      </c>
      <c r="J337" s="30">
        <f t="shared" si="53"/>
        <v>1967.130969500325</v>
      </c>
      <c r="K337" s="30">
        <f t="shared" si="47"/>
        <v>0.00021374647434467024</v>
      </c>
      <c r="L337" s="36">
        <f t="shared" si="48"/>
        <v>63027.584671662466</v>
      </c>
      <c r="M337" s="37">
        <f t="shared" si="49"/>
        <v>8141.081666391088</v>
      </c>
      <c r="N337" s="38">
        <f t="shared" si="45"/>
        <v>71168.66633805356</v>
      </c>
      <c r="P337" s="35"/>
    </row>
    <row r="338" spans="1:16" s="14" customFormat="1" ht="12.75">
      <c r="A338" s="24" t="s">
        <v>494</v>
      </c>
      <c r="B338" s="25" t="s">
        <v>456</v>
      </c>
      <c r="C338">
        <v>1970</v>
      </c>
      <c r="D338">
        <v>2933147</v>
      </c>
      <c r="E338" s="27">
        <v>198100</v>
      </c>
      <c r="F338" s="28">
        <f t="shared" si="50"/>
        <v>29168.59964664311</v>
      </c>
      <c r="G338" s="29">
        <f t="shared" si="46"/>
        <v>0.00130056405248017</v>
      </c>
      <c r="H338" s="30">
        <f t="shared" si="51"/>
        <v>14.806395759717315</v>
      </c>
      <c r="I338" s="30">
        <f t="shared" si="52"/>
        <v>9468.59964664311</v>
      </c>
      <c r="J338" s="30">
        <f t="shared" si="53"/>
        <v>9468.59964664311</v>
      </c>
      <c r="K338" s="30">
        <f t="shared" si="47"/>
        <v>0.0010288485224576812</v>
      </c>
      <c r="L338" s="36">
        <f t="shared" si="48"/>
        <v>177332.2232921719</v>
      </c>
      <c r="M338" s="37">
        <f t="shared" si="49"/>
        <v>39186.32983001828</v>
      </c>
      <c r="N338" s="38">
        <f t="shared" si="45"/>
        <v>216518.55312219018</v>
      </c>
      <c r="P338" s="35"/>
    </row>
    <row r="339" spans="1:16" s="14" customFormat="1" ht="12.75">
      <c r="A339" s="24" t="s">
        <v>488</v>
      </c>
      <c r="B339" s="25" t="s">
        <v>297</v>
      </c>
      <c r="C339">
        <v>357</v>
      </c>
      <c r="D339">
        <v>343709.72</v>
      </c>
      <c r="E339" s="27">
        <v>19800</v>
      </c>
      <c r="F339" s="28">
        <f t="shared" si="50"/>
        <v>6197.190406060606</v>
      </c>
      <c r="G339" s="29">
        <f t="shared" si="46"/>
        <v>0.000276319163968675</v>
      </c>
      <c r="H339" s="30">
        <f t="shared" si="51"/>
        <v>17.359076767676765</v>
      </c>
      <c r="I339" s="30">
        <f t="shared" si="52"/>
        <v>2627.190406060605</v>
      </c>
      <c r="J339" s="30">
        <f t="shared" si="53"/>
        <v>2627.190406060605</v>
      </c>
      <c r="K339" s="30">
        <f t="shared" si="47"/>
        <v>0.00028546786941707194</v>
      </c>
      <c r="L339" s="36">
        <f t="shared" si="48"/>
        <v>37676.18487636651</v>
      </c>
      <c r="M339" s="37">
        <f t="shared" si="49"/>
        <v>10872.774604494893</v>
      </c>
      <c r="N339" s="38">
        <f t="shared" si="45"/>
        <v>48548.959480861406</v>
      </c>
      <c r="P339" s="35"/>
    </row>
    <row r="340" spans="1:16" s="14" customFormat="1" ht="12.75">
      <c r="A340" s="24" t="s">
        <v>488</v>
      </c>
      <c r="B340" s="25" t="s">
        <v>298</v>
      </c>
      <c r="C340">
        <v>961</v>
      </c>
      <c r="D340">
        <v>893659</v>
      </c>
      <c r="E340" s="27">
        <v>39800</v>
      </c>
      <c r="F340" s="28">
        <f t="shared" si="50"/>
        <v>21578.047713567837</v>
      </c>
      <c r="G340" s="29">
        <f t="shared" si="46"/>
        <v>0.0009621179459740701</v>
      </c>
      <c r="H340" s="30">
        <f t="shared" si="51"/>
        <v>22.453743718592964</v>
      </c>
      <c r="I340" s="30">
        <f t="shared" si="52"/>
        <v>11968.04771356784</v>
      </c>
      <c r="J340" s="30">
        <f t="shared" si="53"/>
        <v>11968.04771356784</v>
      </c>
      <c r="K340" s="30">
        <f t="shared" si="47"/>
        <v>0.0013004360376745597</v>
      </c>
      <c r="L340" s="36">
        <f t="shared" si="48"/>
        <v>131185.01476610737</v>
      </c>
      <c r="M340" s="37">
        <f t="shared" si="49"/>
        <v>49530.435611092056</v>
      </c>
      <c r="N340" s="38">
        <f t="shared" si="45"/>
        <v>180715.45037719942</v>
      </c>
      <c r="P340" s="35"/>
    </row>
    <row r="341" spans="1:16" s="14" customFormat="1" ht="12.75">
      <c r="A341" s="24" t="s">
        <v>493</v>
      </c>
      <c r="B341" s="25" t="s">
        <v>422</v>
      </c>
      <c r="C341">
        <v>786</v>
      </c>
      <c r="D341">
        <v>1503323</v>
      </c>
      <c r="E341" s="27">
        <v>71350</v>
      </c>
      <c r="F341" s="28">
        <f t="shared" si="50"/>
        <v>16560.783153468816</v>
      </c>
      <c r="G341" s="29">
        <f t="shared" si="46"/>
        <v>0.0007384090944112051</v>
      </c>
      <c r="H341" s="30">
        <f t="shared" si="51"/>
        <v>21.069698668535388</v>
      </c>
      <c r="I341" s="30">
        <f t="shared" si="52"/>
        <v>8700.783153468814</v>
      </c>
      <c r="J341" s="30">
        <f t="shared" si="53"/>
        <v>8700.783153468814</v>
      </c>
      <c r="K341" s="30">
        <f t="shared" si="47"/>
        <v>0.0009454183539003826</v>
      </c>
      <c r="L341" s="36">
        <f t="shared" si="48"/>
        <v>100682.25871796865</v>
      </c>
      <c r="M341" s="37">
        <f t="shared" si="49"/>
        <v>36008.67827928205</v>
      </c>
      <c r="N341" s="38">
        <f t="shared" si="45"/>
        <v>136690.9369972507</v>
      </c>
      <c r="P341" s="35"/>
    </row>
    <row r="342" spans="1:16" s="14" customFormat="1" ht="12.75">
      <c r="A342" s="24" t="s">
        <v>483</v>
      </c>
      <c r="B342" s="25" t="s">
        <v>141</v>
      </c>
      <c r="C342">
        <v>1222</v>
      </c>
      <c r="D342">
        <v>2218198.08</v>
      </c>
      <c r="E342" s="27">
        <v>206900</v>
      </c>
      <c r="F342" s="28">
        <f t="shared" si="50"/>
        <v>13101.198906524893</v>
      </c>
      <c r="G342" s="29">
        <f t="shared" si="46"/>
        <v>0.0005841538006155098</v>
      </c>
      <c r="H342" s="30">
        <f t="shared" si="51"/>
        <v>10.72111203479942</v>
      </c>
      <c r="I342" s="30">
        <f t="shared" si="52"/>
        <v>881.1989065248912</v>
      </c>
      <c r="J342" s="30">
        <f t="shared" si="53"/>
        <v>881.1989065248912</v>
      </c>
      <c r="K342" s="30">
        <f t="shared" si="47"/>
        <v>9.575018765218166E-05</v>
      </c>
      <c r="L342" s="36">
        <f t="shared" si="48"/>
        <v>79649.51207914451</v>
      </c>
      <c r="M342" s="37">
        <f t="shared" si="49"/>
        <v>3646.891017213728</v>
      </c>
      <c r="N342" s="38">
        <f t="shared" si="45"/>
        <v>83296.40309635823</v>
      </c>
      <c r="P342" s="35"/>
    </row>
    <row r="343" spans="1:16" s="14" customFormat="1" ht="12.75">
      <c r="A343" s="24" t="s">
        <v>488</v>
      </c>
      <c r="B343" s="25" t="s">
        <v>308</v>
      </c>
      <c r="C343">
        <v>618</v>
      </c>
      <c r="D343">
        <v>145248</v>
      </c>
      <c r="E343" s="27">
        <v>9600</v>
      </c>
      <c r="F343" s="28">
        <f t="shared" si="50"/>
        <v>9350.34</v>
      </c>
      <c r="G343" s="29">
        <f t="shared" si="46"/>
        <v>0.00041691120690694384</v>
      </c>
      <c r="H343" s="30">
        <f t="shared" si="51"/>
        <v>15.13</v>
      </c>
      <c r="I343" s="30">
        <f t="shared" si="52"/>
        <v>3170.3400000000006</v>
      </c>
      <c r="J343" s="30">
        <f t="shared" si="53"/>
        <v>3170.3400000000006</v>
      </c>
      <c r="K343" s="30">
        <f t="shared" si="47"/>
        <v>0.00034448595847485087</v>
      </c>
      <c r="L343" s="36">
        <f t="shared" si="48"/>
        <v>56845.94395427386</v>
      </c>
      <c r="M343" s="37">
        <f t="shared" si="49"/>
        <v>13120.629612568391</v>
      </c>
      <c r="N343" s="38">
        <f t="shared" si="45"/>
        <v>69966.57356684226</v>
      </c>
      <c r="P343" s="35"/>
    </row>
    <row r="344" spans="1:16" s="14" customFormat="1" ht="12.75">
      <c r="A344" s="39" t="s">
        <v>480</v>
      </c>
      <c r="B344" s="25" t="s">
        <v>58</v>
      </c>
      <c r="C344">
        <v>348</v>
      </c>
      <c r="D344">
        <v>379321.02</v>
      </c>
      <c r="E344" s="27">
        <v>23500</v>
      </c>
      <c r="F344" s="28">
        <f t="shared" si="50"/>
        <v>5617.17936</v>
      </c>
      <c r="G344" s="29">
        <f t="shared" si="46"/>
        <v>0.0002504577401880974</v>
      </c>
      <c r="H344" s="30">
        <f t="shared" si="51"/>
        <v>16.14132</v>
      </c>
      <c r="I344" s="30">
        <f t="shared" si="52"/>
        <v>2137.17936</v>
      </c>
      <c r="J344" s="30">
        <f t="shared" si="53"/>
        <v>2137.17936</v>
      </c>
      <c r="K344" s="30">
        <f t="shared" si="47"/>
        <v>0.00023222376157202955</v>
      </c>
      <c r="L344" s="36">
        <f t="shared" si="48"/>
        <v>34149.9734854202</v>
      </c>
      <c r="M344" s="37">
        <f t="shared" si="49"/>
        <v>8844.83645230037</v>
      </c>
      <c r="N344" s="38">
        <f t="shared" si="45"/>
        <v>42994.80993772057</v>
      </c>
      <c r="P344" s="35"/>
    </row>
    <row r="345" spans="1:16" s="14" customFormat="1" ht="12.75">
      <c r="A345" s="24" t="s">
        <v>493</v>
      </c>
      <c r="B345" s="25" t="s">
        <v>423</v>
      </c>
      <c r="C345">
        <v>915</v>
      </c>
      <c r="D345">
        <v>1639622.8</v>
      </c>
      <c r="E345" s="27">
        <v>94950</v>
      </c>
      <c r="F345" s="28">
        <f t="shared" si="50"/>
        <v>15800.472480252765</v>
      </c>
      <c r="G345" s="29">
        <f t="shared" si="46"/>
        <v>0.0007045085046578127</v>
      </c>
      <c r="H345" s="30">
        <f t="shared" si="51"/>
        <v>17.268275934702476</v>
      </c>
      <c r="I345" s="30">
        <f t="shared" si="52"/>
        <v>6650.472480252766</v>
      </c>
      <c r="J345" s="30">
        <f t="shared" si="53"/>
        <v>6650.472480252766</v>
      </c>
      <c r="K345" s="30">
        <f t="shared" si="47"/>
        <v>0.0007226336565385708</v>
      </c>
      <c r="L345" s="36">
        <f t="shared" si="48"/>
        <v>96059.90510115089</v>
      </c>
      <c r="M345" s="37">
        <f t="shared" si="49"/>
        <v>27523.352751432205</v>
      </c>
      <c r="N345" s="38">
        <f t="shared" si="45"/>
        <v>123583.25785258309</v>
      </c>
      <c r="P345" s="35"/>
    </row>
    <row r="346" spans="1:16" s="14" customFormat="1" ht="14.25">
      <c r="A346" s="24" t="s">
        <v>487</v>
      </c>
      <c r="B346" s="25" t="s">
        <v>240</v>
      </c>
      <c r="C346">
        <v>1552</v>
      </c>
      <c r="D346" s="103">
        <v>2086502.65</v>
      </c>
      <c r="E346" s="27">
        <v>136800</v>
      </c>
      <c r="F346" s="28">
        <f t="shared" si="50"/>
        <v>23671.433573099413</v>
      </c>
      <c r="G346" s="29">
        <f t="shared" si="46"/>
        <v>0.0010554574422083503</v>
      </c>
      <c r="H346" s="30">
        <f t="shared" si="51"/>
        <v>15.25221235380117</v>
      </c>
      <c r="I346" s="30">
        <f t="shared" si="52"/>
        <v>8151.433573099415</v>
      </c>
      <c r="J346" s="30">
        <f t="shared" si="53"/>
        <v>8151.433573099415</v>
      </c>
      <c r="K346" s="30">
        <f t="shared" si="47"/>
        <v>0.0008857265805475847</v>
      </c>
      <c r="L346" s="36">
        <f t="shared" si="48"/>
        <v>143911.8776658096</v>
      </c>
      <c r="M346" s="37">
        <f t="shared" si="49"/>
        <v>33735.16428020097</v>
      </c>
      <c r="N346" s="38">
        <f t="shared" si="45"/>
        <v>177647.04194601055</v>
      </c>
      <c r="P346" s="35"/>
    </row>
    <row r="347" spans="1:16" s="14" customFormat="1" ht="12.75">
      <c r="A347" s="24" t="s">
        <v>482</v>
      </c>
      <c r="B347" s="25" t="s">
        <v>111</v>
      </c>
      <c r="C347">
        <v>1015</v>
      </c>
      <c r="D347">
        <v>1749663.67</v>
      </c>
      <c r="E347" s="27">
        <v>83400</v>
      </c>
      <c r="F347" s="28">
        <f t="shared" si="50"/>
        <v>21293.8684058753</v>
      </c>
      <c r="G347" s="29">
        <f t="shared" si="46"/>
        <v>0.0009494470122809556</v>
      </c>
      <c r="H347" s="30">
        <f t="shared" si="51"/>
        <v>20.979180695443645</v>
      </c>
      <c r="I347" s="30">
        <f t="shared" si="52"/>
        <v>11143.8684058753</v>
      </c>
      <c r="J347" s="30">
        <f t="shared" si="53"/>
        <v>11143.8684058753</v>
      </c>
      <c r="K347" s="30">
        <f t="shared" si="47"/>
        <v>0.0012108815423315987</v>
      </c>
      <c r="L347" s="36">
        <f t="shared" si="48"/>
        <v>129457.32989068527</v>
      </c>
      <c r="M347" s="37">
        <f t="shared" si="49"/>
        <v>46119.52339644731</v>
      </c>
      <c r="N347" s="38">
        <f t="shared" si="45"/>
        <v>175576.85328713257</v>
      </c>
      <c r="P347" s="35"/>
    </row>
    <row r="348" spans="1:16" s="14" customFormat="1" ht="12.75">
      <c r="A348" s="24" t="s">
        <v>490</v>
      </c>
      <c r="B348" s="25" t="s">
        <v>333</v>
      </c>
      <c r="C348">
        <v>2238</v>
      </c>
      <c r="D348">
        <v>5586510.91</v>
      </c>
      <c r="E348" s="27">
        <v>633800</v>
      </c>
      <c r="F348" s="28">
        <f t="shared" si="50"/>
        <v>19726.43013029347</v>
      </c>
      <c r="G348" s="29">
        <f t="shared" si="46"/>
        <v>0.0008795583683145374</v>
      </c>
      <c r="H348" s="30">
        <f t="shared" si="51"/>
        <v>8.814311943830862</v>
      </c>
      <c r="I348" s="30">
        <f t="shared" si="52"/>
        <v>-2653.56986970653</v>
      </c>
      <c r="J348" s="30">
        <f t="shared" si="53"/>
        <v>0</v>
      </c>
      <c r="K348" s="30">
        <f t="shared" si="47"/>
        <v>0</v>
      </c>
      <c r="L348" s="36">
        <f t="shared" si="48"/>
        <v>119927.99637281231</v>
      </c>
      <c r="M348" s="37">
        <f t="shared" si="49"/>
        <v>0</v>
      </c>
      <c r="N348" s="38">
        <f t="shared" si="45"/>
        <v>119927.99637281231</v>
      </c>
      <c r="P348" s="35"/>
    </row>
    <row r="349" spans="1:16" s="14" customFormat="1" ht="12.75">
      <c r="A349" s="24" t="s">
        <v>491</v>
      </c>
      <c r="B349" s="25" t="s">
        <v>361</v>
      </c>
      <c r="C349">
        <v>4066</v>
      </c>
      <c r="D349">
        <v>4709862.72</v>
      </c>
      <c r="E349" s="27">
        <v>249750</v>
      </c>
      <c r="F349" s="28">
        <f t="shared" si="50"/>
        <v>76677.88516324325</v>
      </c>
      <c r="G349" s="29">
        <f t="shared" si="46"/>
        <v>0.003418899167996007</v>
      </c>
      <c r="H349" s="30">
        <f t="shared" si="51"/>
        <v>18.85830918918919</v>
      </c>
      <c r="I349" s="30">
        <f t="shared" si="52"/>
        <v>36017.88516324324</v>
      </c>
      <c r="J349" s="30">
        <f t="shared" si="53"/>
        <v>36017.88516324324</v>
      </c>
      <c r="K349" s="30">
        <f t="shared" si="47"/>
        <v>0.003913667206891676</v>
      </c>
      <c r="L349" s="36">
        <f t="shared" si="48"/>
        <v>466167.7289298542</v>
      </c>
      <c r="M349" s="37">
        <f t="shared" si="49"/>
        <v>149062.0345625191</v>
      </c>
      <c r="N349" s="38">
        <f t="shared" si="45"/>
        <v>615229.7634923733</v>
      </c>
      <c r="P349" s="35"/>
    </row>
    <row r="350" spans="1:16" s="14" customFormat="1" ht="12.75">
      <c r="A350" s="24" t="s">
        <v>484</v>
      </c>
      <c r="B350" s="25" t="s">
        <v>170</v>
      </c>
      <c r="C350">
        <v>2669</v>
      </c>
      <c r="D350">
        <v>2637889.2</v>
      </c>
      <c r="E350" s="27">
        <v>205850</v>
      </c>
      <c r="F350" s="28">
        <f t="shared" si="50"/>
        <v>34202.21654019917</v>
      </c>
      <c r="G350" s="29">
        <f t="shared" si="46"/>
        <v>0.0015250020188214625</v>
      </c>
      <c r="H350" s="30">
        <f t="shared" si="51"/>
        <v>12.814618411464659</v>
      </c>
      <c r="I350" s="30">
        <f t="shared" si="52"/>
        <v>7512.216540199175</v>
      </c>
      <c r="J350" s="30">
        <f t="shared" si="53"/>
        <v>7512.216540199175</v>
      </c>
      <c r="K350" s="30">
        <f t="shared" si="47"/>
        <v>0.0008162699001120196</v>
      </c>
      <c r="L350" s="36">
        <f t="shared" si="48"/>
        <v>207934.39431679496</v>
      </c>
      <c r="M350" s="37">
        <f t="shared" si="49"/>
        <v>31089.728796710555</v>
      </c>
      <c r="N350" s="38">
        <f t="shared" si="45"/>
        <v>239024.1231135055</v>
      </c>
      <c r="P350" s="35"/>
    </row>
    <row r="351" spans="1:16" s="14" customFormat="1" ht="12.75">
      <c r="A351" s="24" t="s">
        <v>493</v>
      </c>
      <c r="B351" s="40" t="s">
        <v>470</v>
      </c>
      <c r="C351">
        <v>748</v>
      </c>
      <c r="D351">
        <v>28652.4375</v>
      </c>
      <c r="E351" s="27">
        <v>1893.75</v>
      </c>
      <c r="F351" s="28">
        <f t="shared" si="50"/>
        <v>11317.24</v>
      </c>
      <c r="G351" s="29">
        <f t="shared" si="46"/>
        <v>0.000504610975350152</v>
      </c>
      <c r="H351" s="30">
        <f t="shared" si="51"/>
        <v>15.13</v>
      </c>
      <c r="I351" s="30">
        <f t="shared" si="52"/>
        <v>3837.2400000000007</v>
      </c>
      <c r="J351" s="30">
        <f t="shared" si="53"/>
        <v>3837.2400000000007</v>
      </c>
      <c r="K351" s="30">
        <f t="shared" si="47"/>
        <v>0.0004169506422964214</v>
      </c>
      <c r="L351" s="36">
        <f t="shared" si="48"/>
        <v>68803.82860484927</v>
      </c>
      <c r="M351" s="37">
        <f t="shared" si="49"/>
        <v>15880.632605503488</v>
      </c>
      <c r="N351" s="38">
        <f t="shared" si="45"/>
        <v>84684.46121035276</v>
      </c>
      <c r="P351" s="35"/>
    </row>
    <row r="352" spans="1:16" s="14" customFormat="1" ht="12.75">
      <c r="A352" s="24" t="s">
        <v>491</v>
      </c>
      <c r="B352" s="25" t="s">
        <v>362</v>
      </c>
      <c r="C352">
        <v>83</v>
      </c>
      <c r="D352">
        <v>994990.2</v>
      </c>
      <c r="E352" s="27">
        <v>124250</v>
      </c>
      <c r="F352" s="28">
        <f t="shared" si="50"/>
        <v>664.6614615694165</v>
      </c>
      <c r="G352" s="29">
        <f t="shared" si="46"/>
        <v>2.9635800636922154E-05</v>
      </c>
      <c r="H352" s="30">
        <f t="shared" si="51"/>
        <v>8.007969416498993</v>
      </c>
      <c r="I352" s="30">
        <f t="shared" si="52"/>
        <v>-165.3385384305836</v>
      </c>
      <c r="J352" s="30">
        <f t="shared" si="53"/>
        <v>0</v>
      </c>
      <c r="K352" s="30">
        <f t="shared" si="47"/>
        <v>0</v>
      </c>
      <c r="L352" s="36">
        <f t="shared" si="48"/>
        <v>4040.8485887080897</v>
      </c>
      <c r="M352" s="37">
        <f t="shared" si="49"/>
        <v>0</v>
      </c>
      <c r="N352" s="38">
        <f t="shared" si="45"/>
        <v>4040.8485887080897</v>
      </c>
      <c r="P352" s="35"/>
    </row>
    <row r="353" spans="1:16" s="14" customFormat="1" ht="12.75">
      <c r="A353" s="24" t="s">
        <v>488</v>
      </c>
      <c r="B353" s="25" t="s">
        <v>299</v>
      </c>
      <c r="C353">
        <v>1415</v>
      </c>
      <c r="D353">
        <v>1224244</v>
      </c>
      <c r="E353" s="27">
        <v>81700</v>
      </c>
      <c r="F353" s="28">
        <f t="shared" si="50"/>
        <v>21203.24675642595</v>
      </c>
      <c r="G353" s="29">
        <f t="shared" si="46"/>
        <v>0.0009454063911651646</v>
      </c>
      <c r="H353" s="30">
        <f t="shared" si="51"/>
        <v>14.984626682986535</v>
      </c>
      <c r="I353" s="30">
        <f t="shared" si="52"/>
        <v>7053.246756425948</v>
      </c>
      <c r="J353" s="30">
        <f t="shared" si="53"/>
        <v>7053.246756425948</v>
      </c>
      <c r="K353" s="30">
        <f t="shared" si="47"/>
        <v>0.0007663987046332649</v>
      </c>
      <c r="L353" s="36">
        <f t="shared" si="48"/>
        <v>128906.39022371685</v>
      </c>
      <c r="M353" s="37">
        <f t="shared" si="49"/>
        <v>29190.256646641756</v>
      </c>
      <c r="N353" s="38">
        <f t="shared" si="45"/>
        <v>158096.6468703586</v>
      </c>
      <c r="P353" s="35"/>
    </row>
    <row r="354" spans="1:16" s="14" customFormat="1" ht="12.75">
      <c r="A354" s="39" t="s">
        <v>479</v>
      </c>
      <c r="B354" s="25" t="s">
        <v>10</v>
      </c>
      <c r="C354">
        <v>5458</v>
      </c>
      <c r="D354">
        <v>10698484.8</v>
      </c>
      <c r="E354" s="27">
        <v>701700</v>
      </c>
      <c r="F354" s="28">
        <f t="shared" si="50"/>
        <v>83215.51950748183</v>
      </c>
      <c r="G354" s="29">
        <f t="shared" si="46"/>
        <v>0.0037103979824533203</v>
      </c>
      <c r="H354" s="30">
        <f t="shared" si="51"/>
        <v>15.246522445489527</v>
      </c>
      <c r="I354" s="30">
        <f t="shared" si="52"/>
        <v>28635.519507481837</v>
      </c>
      <c r="J354" s="30">
        <f t="shared" si="53"/>
        <v>28635.519507481837</v>
      </c>
      <c r="K354" s="30">
        <f t="shared" si="47"/>
        <v>0.003111506773393443</v>
      </c>
      <c r="L354" s="36">
        <f t="shared" si="48"/>
        <v>505913.662823822</v>
      </c>
      <c r="M354" s="37">
        <f t="shared" si="49"/>
        <v>118509.70092202917</v>
      </c>
      <c r="N354" s="38">
        <f t="shared" si="45"/>
        <v>624423.3637458512</v>
      </c>
      <c r="P354" s="35"/>
    </row>
    <row r="355" spans="1:16" s="14" customFormat="1" ht="12.75">
      <c r="A355" s="39" t="s">
        <v>480</v>
      </c>
      <c r="B355" s="25" t="s">
        <v>59</v>
      </c>
      <c r="C355">
        <v>369</v>
      </c>
      <c r="D355">
        <v>921716.13</v>
      </c>
      <c r="E355" s="27">
        <v>62800</v>
      </c>
      <c r="F355" s="28">
        <f t="shared" si="50"/>
        <v>5415.816114171975</v>
      </c>
      <c r="G355" s="29">
        <f t="shared" si="46"/>
        <v>0.00024147939353494233</v>
      </c>
      <c r="H355" s="30">
        <f t="shared" si="51"/>
        <v>14.677008439490447</v>
      </c>
      <c r="I355" s="30">
        <f t="shared" si="52"/>
        <v>1725.8161141719747</v>
      </c>
      <c r="J355" s="30">
        <f t="shared" si="53"/>
        <v>1725.8161141719747</v>
      </c>
      <c r="K355" s="30">
        <f t="shared" si="47"/>
        <v>0.00018752544466583244</v>
      </c>
      <c r="L355" s="36">
        <f t="shared" si="48"/>
        <v>32925.77374650262</v>
      </c>
      <c r="M355" s="37">
        <f t="shared" si="49"/>
        <v>7142.386625236573</v>
      </c>
      <c r="N355" s="38">
        <f t="shared" si="45"/>
        <v>40068.1603717392</v>
      </c>
      <c r="P355" s="35"/>
    </row>
    <row r="356" spans="1:16" s="14" customFormat="1" ht="14.25">
      <c r="A356" s="24" t="s">
        <v>487</v>
      </c>
      <c r="B356" s="25" t="s">
        <v>241</v>
      </c>
      <c r="C356">
        <v>1539</v>
      </c>
      <c r="D356" s="103">
        <v>1860243.43</v>
      </c>
      <c r="E356" s="27">
        <v>125300</v>
      </c>
      <c r="F356" s="28">
        <f t="shared" si="50"/>
        <v>22848.480756344772</v>
      </c>
      <c r="G356" s="29">
        <f t="shared" si="46"/>
        <v>0.001018763776303084</v>
      </c>
      <c r="H356" s="30">
        <f t="shared" si="51"/>
        <v>14.846316280925778</v>
      </c>
      <c r="I356" s="30">
        <f t="shared" si="52"/>
        <v>7458.480756344773</v>
      </c>
      <c r="J356" s="30">
        <f t="shared" si="53"/>
        <v>7458.480756344773</v>
      </c>
      <c r="K356" s="30">
        <f t="shared" si="47"/>
        <v>0.0008104310238383452</v>
      </c>
      <c r="L356" s="36">
        <f t="shared" si="48"/>
        <v>138908.68743975938</v>
      </c>
      <c r="M356" s="37">
        <f t="shared" si="49"/>
        <v>30867.3402463044</v>
      </c>
      <c r="N356" s="38">
        <f t="shared" si="45"/>
        <v>169776.02768606378</v>
      </c>
      <c r="P356" s="35"/>
    </row>
    <row r="357" spans="1:16" s="14" customFormat="1" ht="12.75">
      <c r="A357" s="24" t="s">
        <v>481</v>
      </c>
      <c r="B357" s="25" t="s">
        <v>89</v>
      </c>
      <c r="C357">
        <v>67434</v>
      </c>
      <c r="D357">
        <v>168029658.06</v>
      </c>
      <c r="E357" s="27">
        <v>9687850</v>
      </c>
      <c r="F357" s="28">
        <f t="shared" si="50"/>
        <v>1169600.268544418</v>
      </c>
      <c r="G357" s="29">
        <f t="shared" si="46"/>
        <v>0.05214991749578506</v>
      </c>
      <c r="H357" s="30">
        <f t="shared" si="51"/>
        <v>17.344370325717264</v>
      </c>
      <c r="I357" s="30">
        <f t="shared" si="52"/>
        <v>495260.268544418</v>
      </c>
      <c r="J357" s="30">
        <f t="shared" si="53"/>
        <v>495260.268544418</v>
      </c>
      <c r="K357" s="30">
        <f t="shared" si="47"/>
        <v>0.05381448308510627</v>
      </c>
      <c r="L357" s="36">
        <f t="shared" si="48"/>
        <v>7110653.870830327</v>
      </c>
      <c r="M357" s="37">
        <f t="shared" si="49"/>
        <v>2049662.3533729704</v>
      </c>
      <c r="N357" s="38">
        <f t="shared" si="45"/>
        <v>9160316.224203298</v>
      </c>
      <c r="P357" s="35"/>
    </row>
    <row r="358" spans="1:16" s="14" customFormat="1" ht="12.75">
      <c r="A358" s="24" t="s">
        <v>481</v>
      </c>
      <c r="B358" s="25" t="s">
        <v>90</v>
      </c>
      <c r="C358">
        <v>1527</v>
      </c>
      <c r="D358">
        <v>4151958</v>
      </c>
      <c r="E358" s="27">
        <v>259450</v>
      </c>
      <c r="F358" s="28">
        <f t="shared" si="50"/>
        <v>24436.461229523993</v>
      </c>
      <c r="G358" s="29">
        <f t="shared" si="46"/>
        <v>0.0010895683519246988</v>
      </c>
      <c r="H358" s="30">
        <f t="shared" si="51"/>
        <v>16.00292156484872</v>
      </c>
      <c r="I358" s="30">
        <f t="shared" si="52"/>
        <v>9166.461229523995</v>
      </c>
      <c r="J358" s="30">
        <f t="shared" si="53"/>
        <v>9166.461229523995</v>
      </c>
      <c r="K358" s="30">
        <f t="shared" si="47"/>
        <v>0.0009960184656772246</v>
      </c>
      <c r="L358" s="36">
        <f t="shared" si="48"/>
        <v>148562.90846047385</v>
      </c>
      <c r="M358" s="37">
        <f t="shared" si="49"/>
        <v>37935.91307258923</v>
      </c>
      <c r="N358" s="38">
        <f t="shared" si="45"/>
        <v>186498.82153306308</v>
      </c>
      <c r="P358" s="35"/>
    </row>
    <row r="359" spans="1:16" s="14" customFormat="1" ht="12.75">
      <c r="A359" s="39" t="s">
        <v>480</v>
      </c>
      <c r="B359" s="25" t="s">
        <v>60</v>
      </c>
      <c r="C359">
        <v>9082</v>
      </c>
      <c r="D359">
        <v>13492382.72</v>
      </c>
      <c r="E359" s="27">
        <v>549150</v>
      </c>
      <c r="F359" s="28">
        <f t="shared" si="50"/>
        <v>223140.89021768188</v>
      </c>
      <c r="G359" s="29">
        <f t="shared" si="46"/>
        <v>0.009949364178301924</v>
      </c>
      <c r="H359" s="30">
        <f t="shared" si="51"/>
        <v>24.56957610853137</v>
      </c>
      <c r="I359" s="30">
        <f t="shared" si="52"/>
        <v>132320.89021768188</v>
      </c>
      <c r="J359" s="30">
        <f t="shared" si="53"/>
        <v>132320.89021768188</v>
      </c>
      <c r="K359" s="30">
        <f t="shared" si="47"/>
        <v>0.014377854959683708</v>
      </c>
      <c r="L359" s="36">
        <f t="shared" si="48"/>
        <v>1356598.2134575986</v>
      </c>
      <c r="M359" s="37">
        <f t="shared" si="49"/>
        <v>547617.4134482509</v>
      </c>
      <c r="N359" s="38">
        <f t="shared" si="45"/>
        <v>1904215.6269058494</v>
      </c>
      <c r="P359" s="35"/>
    </row>
    <row r="360" spans="1:16" s="14" customFormat="1" ht="12.75">
      <c r="A360" s="24" t="s">
        <v>493</v>
      </c>
      <c r="B360" s="25" t="s">
        <v>424</v>
      </c>
      <c r="C360">
        <v>827</v>
      </c>
      <c r="D360">
        <v>1046478.45</v>
      </c>
      <c r="E360" s="27">
        <v>60600</v>
      </c>
      <c r="F360" s="28">
        <f t="shared" si="50"/>
        <v>14281.149804455445</v>
      </c>
      <c r="G360" s="29">
        <f t="shared" si="46"/>
        <v>0.0006367652300338153</v>
      </c>
      <c r="H360" s="30">
        <f t="shared" si="51"/>
        <v>17.268621287128713</v>
      </c>
      <c r="I360" s="30">
        <f t="shared" si="52"/>
        <v>6011.1498044554455</v>
      </c>
      <c r="J360" s="30">
        <f t="shared" si="53"/>
        <v>6011.1498044554455</v>
      </c>
      <c r="K360" s="30">
        <f t="shared" si="47"/>
        <v>0.0006531654970519711</v>
      </c>
      <c r="L360" s="36">
        <f t="shared" si="48"/>
        <v>86823.09321229639</v>
      </c>
      <c r="M360" s="37">
        <f t="shared" si="49"/>
        <v>24877.480058896774</v>
      </c>
      <c r="N360" s="38">
        <f t="shared" si="45"/>
        <v>111700.57327119316</v>
      </c>
      <c r="P360" s="35"/>
    </row>
    <row r="361" spans="1:16" s="14" customFormat="1" ht="12.75">
      <c r="A361" s="24" t="s">
        <v>492</v>
      </c>
      <c r="B361" s="25" t="s">
        <v>385</v>
      </c>
      <c r="C361">
        <v>738</v>
      </c>
      <c r="D361">
        <v>776218.56</v>
      </c>
      <c r="E361" s="27">
        <v>54300</v>
      </c>
      <c r="F361" s="28">
        <f t="shared" si="50"/>
        <v>10549.710815469614</v>
      </c>
      <c r="G361" s="29">
        <f t="shared" si="46"/>
        <v>0.0004703885279676114</v>
      </c>
      <c r="H361" s="30">
        <f t="shared" si="51"/>
        <v>14.295001104972377</v>
      </c>
      <c r="I361" s="30">
        <f t="shared" si="52"/>
        <v>3169.710815469614</v>
      </c>
      <c r="J361" s="30">
        <f t="shared" si="53"/>
        <v>3169.710815469614</v>
      </c>
      <c r="K361" s="30">
        <f t="shared" si="47"/>
        <v>0.00034441759191605655</v>
      </c>
      <c r="L361" s="36">
        <f t="shared" si="48"/>
        <v>64137.589622407584</v>
      </c>
      <c r="M361" s="37">
        <f t="shared" si="49"/>
        <v>13118.025697158319</v>
      </c>
      <c r="N361" s="38">
        <f t="shared" si="45"/>
        <v>77255.6153195659</v>
      </c>
      <c r="P361" s="35"/>
    </row>
    <row r="362" spans="1:16" s="14" customFormat="1" ht="12.75">
      <c r="A362" s="24" t="s">
        <v>484</v>
      </c>
      <c r="B362" s="25" t="s">
        <v>171</v>
      </c>
      <c r="C362">
        <v>1720</v>
      </c>
      <c r="D362">
        <v>1612945.84</v>
      </c>
      <c r="E362" s="27">
        <v>88500</v>
      </c>
      <c r="F362" s="28">
        <f t="shared" si="50"/>
        <v>31347.64796384181</v>
      </c>
      <c r="G362" s="29">
        <f t="shared" si="46"/>
        <v>0.0013977230503168109</v>
      </c>
      <c r="H362" s="30">
        <f t="shared" si="51"/>
        <v>18.225376723163844</v>
      </c>
      <c r="I362" s="30">
        <f t="shared" si="52"/>
        <v>14147.647963841811</v>
      </c>
      <c r="J362" s="30">
        <f t="shared" si="53"/>
        <v>14147.647963841811</v>
      </c>
      <c r="K362" s="30">
        <f t="shared" si="47"/>
        <v>0.0015372692105543309</v>
      </c>
      <c r="L362" s="36">
        <f t="shared" si="48"/>
        <v>190579.87615967533</v>
      </c>
      <c r="M362" s="37">
        <f t="shared" si="49"/>
        <v>58550.83329314071</v>
      </c>
      <c r="N362" s="38">
        <f t="shared" si="45"/>
        <v>249130.70945281605</v>
      </c>
      <c r="P362" s="35"/>
    </row>
    <row r="363" spans="1:16" s="14" customFormat="1" ht="12.75">
      <c r="A363" s="24" t="s">
        <v>482</v>
      </c>
      <c r="B363" s="25" t="s">
        <v>472</v>
      </c>
      <c r="C363">
        <v>1130</v>
      </c>
      <c r="D363">
        <v>6383952.45</v>
      </c>
      <c r="E363" s="27">
        <v>521050</v>
      </c>
      <c r="F363" s="28">
        <f t="shared" si="50"/>
        <v>13844.863772190769</v>
      </c>
      <c r="G363" s="29">
        <f t="shared" si="46"/>
        <v>0.0006173121902226311</v>
      </c>
      <c r="H363" s="30">
        <f t="shared" si="51"/>
        <v>12.252091833797142</v>
      </c>
      <c r="I363" s="30">
        <f t="shared" si="52"/>
        <v>2544.86377219077</v>
      </c>
      <c r="J363" s="30">
        <f t="shared" si="53"/>
        <v>2544.86377219077</v>
      </c>
      <c r="K363" s="30">
        <f t="shared" si="47"/>
        <v>0.000276522340112121</v>
      </c>
      <c r="L363" s="36">
        <f t="shared" si="48"/>
        <v>84170.66652640578</v>
      </c>
      <c r="M363" s="37">
        <f t="shared" si="49"/>
        <v>10532.061220360814</v>
      </c>
      <c r="N363" s="38">
        <f t="shared" si="45"/>
        <v>94702.7277467666</v>
      </c>
      <c r="P363" s="35"/>
    </row>
    <row r="364" spans="1:16" s="14" customFormat="1" ht="12.75">
      <c r="A364" s="24" t="s">
        <v>482</v>
      </c>
      <c r="B364" s="25" t="s">
        <v>473</v>
      </c>
      <c r="C364">
        <v>182</v>
      </c>
      <c r="D364">
        <v>1169049.62</v>
      </c>
      <c r="E364" s="27">
        <v>201250</v>
      </c>
      <c r="F364" s="28">
        <f t="shared" si="50"/>
        <v>1057.2274824347828</v>
      </c>
      <c r="G364" s="29">
        <f t="shared" si="46"/>
        <v>4.713946077651455E-05</v>
      </c>
      <c r="H364" s="30">
        <f t="shared" si="51"/>
        <v>5.808942211180125</v>
      </c>
      <c r="I364" s="30">
        <f t="shared" si="52"/>
        <v>-762.7725175652173</v>
      </c>
      <c r="J364" s="30">
        <f t="shared" si="53"/>
        <v>0</v>
      </c>
      <c r="K364" s="30">
        <f t="shared" si="47"/>
        <v>0</v>
      </c>
      <c r="L364" s="36">
        <f t="shared" si="48"/>
        <v>6427.476884627266</v>
      </c>
      <c r="M364" s="37">
        <f t="shared" si="49"/>
        <v>0</v>
      </c>
      <c r="N364" s="38">
        <f t="shared" si="45"/>
        <v>6427.476884627266</v>
      </c>
      <c r="P364" s="35"/>
    </row>
    <row r="365" spans="1:16" s="14" customFormat="1" ht="12.75">
      <c r="A365" s="24" t="s">
        <v>481</v>
      </c>
      <c r="B365" s="25" t="s">
        <v>91</v>
      </c>
      <c r="C365">
        <v>4606</v>
      </c>
      <c r="D365">
        <v>12535696</v>
      </c>
      <c r="E365" s="27">
        <v>1150200</v>
      </c>
      <c r="F365" s="28">
        <f t="shared" si="50"/>
        <v>50199.45729090593</v>
      </c>
      <c r="G365" s="29">
        <f t="shared" si="46"/>
        <v>0.0022382839902319244</v>
      </c>
      <c r="H365" s="30">
        <f t="shared" si="51"/>
        <v>10.898709789601808</v>
      </c>
      <c r="I365" s="30">
        <f t="shared" si="52"/>
        <v>4139.457290905928</v>
      </c>
      <c r="J365" s="30">
        <f t="shared" si="53"/>
        <v>4139.457290905928</v>
      </c>
      <c r="K365" s="30">
        <f t="shared" si="47"/>
        <v>0.00044978926942329143</v>
      </c>
      <c r="L365" s="36">
        <f t="shared" si="48"/>
        <v>305190.56373284856</v>
      </c>
      <c r="M365" s="37">
        <f t="shared" si="49"/>
        <v>17131.37578651578</v>
      </c>
      <c r="N365" s="38">
        <f t="shared" si="45"/>
        <v>322321.9395193643</v>
      </c>
      <c r="P365" s="35"/>
    </row>
    <row r="366" spans="1:16" s="14" customFormat="1" ht="12.75">
      <c r="A366" s="24" t="s">
        <v>484</v>
      </c>
      <c r="B366" s="25" t="s">
        <v>172</v>
      </c>
      <c r="C366">
        <v>2636</v>
      </c>
      <c r="D366">
        <v>4544652</v>
      </c>
      <c r="E366" s="27">
        <v>274950</v>
      </c>
      <c r="F366" s="28">
        <f t="shared" si="50"/>
        <v>43570.47707583197</v>
      </c>
      <c r="G366" s="29">
        <f t="shared" si="46"/>
        <v>0.001942712263211438</v>
      </c>
      <c r="H366" s="30">
        <f t="shared" si="51"/>
        <v>16.529012547735952</v>
      </c>
      <c r="I366" s="30">
        <f t="shared" si="52"/>
        <v>17210.477075831972</v>
      </c>
      <c r="J366" s="30">
        <f t="shared" si="53"/>
        <v>17210.477075831972</v>
      </c>
      <c r="K366" s="30">
        <f t="shared" si="47"/>
        <v>0.0018700731439774358</v>
      </c>
      <c r="L366" s="36">
        <f t="shared" si="48"/>
        <v>264889.28722524724</v>
      </c>
      <c r="M366" s="37">
        <f t="shared" si="49"/>
        <v>71226.52307562923</v>
      </c>
      <c r="N366" s="38">
        <f t="shared" si="45"/>
        <v>336115.8103008765</v>
      </c>
      <c r="P366" s="35"/>
    </row>
    <row r="367" spans="1:16" s="14" customFormat="1" ht="12.75">
      <c r="A367" s="39" t="s">
        <v>480</v>
      </c>
      <c r="B367" s="25" t="s">
        <v>61</v>
      </c>
      <c r="C367">
        <v>146</v>
      </c>
      <c r="D367">
        <v>205178.41</v>
      </c>
      <c r="E367" s="27">
        <v>16250</v>
      </c>
      <c r="F367" s="28">
        <f t="shared" si="50"/>
        <v>1843.449099076923</v>
      </c>
      <c r="G367" s="29">
        <f t="shared" si="46"/>
        <v>8.219536281757436E-05</v>
      </c>
      <c r="H367" s="30">
        <f t="shared" si="51"/>
        <v>12.626363692307693</v>
      </c>
      <c r="I367" s="30">
        <f t="shared" si="52"/>
        <v>383.44909907692323</v>
      </c>
      <c r="J367" s="30">
        <f t="shared" si="53"/>
        <v>383.44909907692323</v>
      </c>
      <c r="K367" s="30">
        <f t="shared" si="47"/>
        <v>4.166519377159293E-05</v>
      </c>
      <c r="L367" s="36">
        <f t="shared" si="48"/>
        <v>11207.357611454067</v>
      </c>
      <c r="M367" s="37">
        <f t="shared" si="49"/>
        <v>1586.925567687172</v>
      </c>
      <c r="N367" s="38">
        <f t="shared" si="45"/>
        <v>12794.283179141239</v>
      </c>
      <c r="P367" s="35"/>
    </row>
    <row r="368" spans="1:16" s="14" customFormat="1" ht="12.75">
      <c r="A368" s="24" t="s">
        <v>490</v>
      </c>
      <c r="B368" s="25" t="s">
        <v>334</v>
      </c>
      <c r="C368">
        <v>3423</v>
      </c>
      <c r="D368">
        <v>5293995.17</v>
      </c>
      <c r="E368" s="27">
        <v>278000</v>
      </c>
      <c r="F368" s="28">
        <f t="shared" si="50"/>
        <v>65184.69592413669</v>
      </c>
      <c r="G368" s="29">
        <f t="shared" si="46"/>
        <v>0.002906443000959748</v>
      </c>
      <c r="H368" s="30">
        <f t="shared" si="51"/>
        <v>19.04314809352518</v>
      </c>
      <c r="I368" s="30">
        <f t="shared" si="52"/>
        <v>30954.69592413669</v>
      </c>
      <c r="J368" s="30">
        <f t="shared" si="53"/>
        <v>30954.69592413669</v>
      </c>
      <c r="K368" s="30">
        <f t="shared" si="47"/>
        <v>0.003363506152249848</v>
      </c>
      <c r="L368" s="36">
        <f t="shared" si="48"/>
        <v>396294.2065400679</v>
      </c>
      <c r="M368" s="37">
        <f t="shared" si="49"/>
        <v>128107.74238418523</v>
      </c>
      <c r="N368" s="38">
        <f t="shared" si="45"/>
        <v>524401.9489242531</v>
      </c>
      <c r="P368" s="35"/>
    </row>
    <row r="369" spans="1:16" s="14" customFormat="1" ht="12.75">
      <c r="A369" s="24" t="s">
        <v>491</v>
      </c>
      <c r="B369" s="25" t="s">
        <v>363</v>
      </c>
      <c r="C369">
        <v>463</v>
      </c>
      <c r="D369">
        <v>598664.57</v>
      </c>
      <c r="E369" s="27">
        <v>34800</v>
      </c>
      <c r="F369" s="28">
        <f t="shared" si="50"/>
        <v>7964.991261781608</v>
      </c>
      <c r="G369" s="29">
        <f t="shared" si="46"/>
        <v>0.00035514153709411973</v>
      </c>
      <c r="H369" s="30">
        <f t="shared" si="51"/>
        <v>17.20300488505747</v>
      </c>
      <c r="I369" s="30">
        <f t="shared" si="52"/>
        <v>3334.991261781609</v>
      </c>
      <c r="J369" s="30">
        <f t="shared" si="53"/>
        <v>3334.991261781609</v>
      </c>
      <c r="K369" s="30">
        <f t="shared" si="47"/>
        <v>0.0003623767991193656</v>
      </c>
      <c r="L369" s="36">
        <f t="shared" si="48"/>
        <v>48423.6345270352</v>
      </c>
      <c r="M369" s="37">
        <f t="shared" si="49"/>
        <v>13802.048079066784</v>
      </c>
      <c r="N369" s="38">
        <f t="shared" si="45"/>
        <v>62225.68260610199</v>
      </c>
      <c r="P369" s="35"/>
    </row>
    <row r="370" spans="1:16" s="14" customFormat="1" ht="12.75">
      <c r="A370" s="24" t="s">
        <v>493</v>
      </c>
      <c r="B370" s="25" t="s">
        <v>425</v>
      </c>
      <c r="C370">
        <v>533</v>
      </c>
      <c r="D370">
        <v>639474.11</v>
      </c>
      <c r="E370" s="27">
        <v>49850</v>
      </c>
      <c r="F370" s="28">
        <f t="shared" si="50"/>
        <v>6837.305930391173</v>
      </c>
      <c r="G370" s="29">
        <f t="shared" si="46"/>
        <v>0.00030486051495789334</v>
      </c>
      <c r="H370" s="30">
        <f t="shared" si="51"/>
        <v>12.827966098294885</v>
      </c>
      <c r="I370" s="30">
        <f t="shared" si="52"/>
        <v>1507.3059303911737</v>
      </c>
      <c r="J370" s="30">
        <f t="shared" si="53"/>
        <v>1507.3059303911737</v>
      </c>
      <c r="K370" s="30">
        <f t="shared" si="47"/>
        <v>0.00016378234768057374</v>
      </c>
      <c r="L370" s="36">
        <f t="shared" si="48"/>
        <v>41567.80499075338</v>
      </c>
      <c r="M370" s="37">
        <f t="shared" si="49"/>
        <v>6238.069994224713</v>
      </c>
      <c r="N370" s="38">
        <f t="shared" si="45"/>
        <v>47805.874984978094</v>
      </c>
      <c r="P370" s="35"/>
    </row>
    <row r="371" spans="1:16" s="14" customFormat="1" ht="12.75">
      <c r="A371" s="24" t="s">
        <v>485</v>
      </c>
      <c r="B371" s="25" t="s">
        <v>192</v>
      </c>
      <c r="C371">
        <v>7205</v>
      </c>
      <c r="D371">
        <v>17337721.18</v>
      </c>
      <c r="E371" s="27">
        <v>789050</v>
      </c>
      <c r="F371" s="28">
        <f t="shared" si="50"/>
        <v>158314.78499702172</v>
      </c>
      <c r="G371" s="29">
        <f t="shared" si="46"/>
        <v>0.007058909952399768</v>
      </c>
      <c r="H371" s="30">
        <f t="shared" si="51"/>
        <v>21.9729056206831</v>
      </c>
      <c r="I371" s="30">
        <f t="shared" si="52"/>
        <v>86264.78499702174</v>
      </c>
      <c r="J371" s="30">
        <f t="shared" si="53"/>
        <v>86264.78499702174</v>
      </c>
      <c r="K371" s="30">
        <f t="shared" si="47"/>
        <v>0.009373444848920293</v>
      </c>
      <c r="L371" s="36">
        <f t="shared" si="48"/>
        <v>962484.0802659169</v>
      </c>
      <c r="M371" s="37">
        <f t="shared" si="49"/>
        <v>357011.64308994263</v>
      </c>
      <c r="N371" s="38">
        <f t="shared" si="45"/>
        <v>1319495.7233558595</v>
      </c>
      <c r="P371" s="35"/>
    </row>
    <row r="372" spans="1:16" s="14" customFormat="1" ht="12.75">
      <c r="A372" s="24" t="s">
        <v>485</v>
      </c>
      <c r="B372" s="25" t="s">
        <v>193</v>
      </c>
      <c r="C372">
        <v>3373</v>
      </c>
      <c r="D372">
        <v>13813435</v>
      </c>
      <c r="E372" s="27">
        <v>989550</v>
      </c>
      <c r="F372" s="28">
        <f t="shared" si="50"/>
        <v>47084.75191248547</v>
      </c>
      <c r="G372" s="29">
        <f t="shared" si="46"/>
        <v>0.002099406090767646</v>
      </c>
      <c r="H372" s="30">
        <f t="shared" si="51"/>
        <v>13.959309787277045</v>
      </c>
      <c r="I372" s="30">
        <f t="shared" si="52"/>
        <v>13354.751912485472</v>
      </c>
      <c r="J372" s="30">
        <f t="shared" si="53"/>
        <v>13354.751912485472</v>
      </c>
      <c r="K372" s="30">
        <f t="shared" si="47"/>
        <v>0.0014511139224078187</v>
      </c>
      <c r="L372" s="36">
        <f t="shared" si="48"/>
        <v>286254.52853244246</v>
      </c>
      <c r="M372" s="37">
        <f t="shared" si="49"/>
        <v>55269.38858654314</v>
      </c>
      <c r="N372" s="38">
        <f t="shared" si="45"/>
        <v>341523.9171189856</v>
      </c>
      <c r="P372" s="35"/>
    </row>
    <row r="373" spans="1:16" s="14" customFormat="1" ht="12.75">
      <c r="A373" s="24" t="s">
        <v>484</v>
      </c>
      <c r="B373" s="25" t="s">
        <v>173</v>
      </c>
      <c r="C373">
        <v>1026</v>
      </c>
      <c r="D373">
        <v>2641411.15</v>
      </c>
      <c r="E373" s="27">
        <v>328500</v>
      </c>
      <c r="F373" s="28">
        <f t="shared" si="50"/>
        <v>8249.886879452055</v>
      </c>
      <c r="G373" s="29">
        <f t="shared" si="46"/>
        <v>0.0003678444094822345</v>
      </c>
      <c r="H373" s="30">
        <f t="shared" si="51"/>
        <v>8.040825418569254</v>
      </c>
      <c r="I373" s="30">
        <f t="shared" si="52"/>
        <v>-2010.1131205479455</v>
      </c>
      <c r="J373" s="30">
        <f t="shared" si="53"/>
        <v>0</v>
      </c>
      <c r="K373" s="30">
        <f t="shared" si="47"/>
        <v>0</v>
      </c>
      <c r="L373" s="36">
        <f t="shared" si="48"/>
        <v>50155.67425124977</v>
      </c>
      <c r="M373" s="37">
        <f t="shared" si="49"/>
        <v>0</v>
      </c>
      <c r="N373" s="38">
        <f t="shared" si="45"/>
        <v>50155.67425124977</v>
      </c>
      <c r="P373" s="35"/>
    </row>
    <row r="374" spans="1:16" s="14" customFormat="1" ht="12.75">
      <c r="A374" s="24" t="s">
        <v>493</v>
      </c>
      <c r="B374" s="25" t="s">
        <v>426</v>
      </c>
      <c r="C374">
        <v>293</v>
      </c>
      <c r="D374">
        <v>640200.92</v>
      </c>
      <c r="E374" s="27">
        <v>75000</v>
      </c>
      <c r="F374" s="28">
        <f t="shared" si="50"/>
        <v>2501.0515941333333</v>
      </c>
      <c r="G374" s="29">
        <f t="shared" si="46"/>
        <v>0.00011151641957903817</v>
      </c>
      <c r="H374" s="30">
        <f t="shared" si="51"/>
        <v>8.536012266666667</v>
      </c>
      <c r="I374" s="30">
        <f t="shared" si="52"/>
        <v>-428.9484058666666</v>
      </c>
      <c r="J374" s="30">
        <f t="shared" si="53"/>
        <v>0</v>
      </c>
      <c r="K374" s="30">
        <f t="shared" si="47"/>
        <v>0</v>
      </c>
      <c r="L374" s="36">
        <f t="shared" si="48"/>
        <v>15205.290796575393</v>
      </c>
      <c r="M374" s="37">
        <f t="shared" si="49"/>
        <v>0</v>
      </c>
      <c r="N374" s="38">
        <f t="shared" si="45"/>
        <v>15205.290796575393</v>
      </c>
      <c r="P374" s="35"/>
    </row>
    <row r="375" spans="1:16" s="14" customFormat="1" ht="14.25">
      <c r="A375" s="24" t="s">
        <v>487</v>
      </c>
      <c r="B375" s="25" t="s">
        <v>242</v>
      </c>
      <c r="C375">
        <v>353</v>
      </c>
      <c r="D375" s="103">
        <v>1431231.5</v>
      </c>
      <c r="E375" s="27">
        <v>165850</v>
      </c>
      <c r="F375" s="28">
        <f t="shared" si="50"/>
        <v>3046.275064817606</v>
      </c>
      <c r="G375" s="29">
        <f t="shared" si="46"/>
        <v>0.00013582674147075258</v>
      </c>
      <c r="H375" s="30">
        <f t="shared" si="51"/>
        <v>8.629674404582454</v>
      </c>
      <c r="I375" s="30">
        <f t="shared" si="52"/>
        <v>-483.72493518239366</v>
      </c>
      <c r="J375" s="30">
        <f t="shared" si="53"/>
        <v>0</v>
      </c>
      <c r="K375" s="30">
        <f t="shared" si="47"/>
        <v>0</v>
      </c>
      <c r="L375" s="36">
        <f t="shared" si="48"/>
        <v>18520.00906960855</v>
      </c>
      <c r="M375" s="37">
        <f t="shared" si="49"/>
        <v>0</v>
      </c>
      <c r="N375" s="38">
        <f t="shared" si="45"/>
        <v>18520.00906960855</v>
      </c>
      <c r="P375" s="35"/>
    </row>
    <row r="376" spans="1:16" s="14" customFormat="1" ht="14.25">
      <c r="A376" s="24" t="s">
        <v>487</v>
      </c>
      <c r="B376" s="25" t="s">
        <v>243</v>
      </c>
      <c r="C376">
        <v>5722</v>
      </c>
      <c r="D376" s="103">
        <v>15368103.18</v>
      </c>
      <c r="E376" s="27">
        <v>505650</v>
      </c>
      <c r="F376" s="28">
        <f t="shared" si="50"/>
        <v>173907.41895769798</v>
      </c>
      <c r="G376" s="29">
        <f t="shared" si="46"/>
        <v>0.007754151392112521</v>
      </c>
      <c r="H376" s="30">
        <f t="shared" si="51"/>
        <v>30.39276808068822</v>
      </c>
      <c r="I376" s="30">
        <f t="shared" si="52"/>
        <v>116687.418957698</v>
      </c>
      <c r="J376" s="30">
        <f t="shared" si="53"/>
        <v>116687.418957698</v>
      </c>
      <c r="K376" s="30">
        <f t="shared" si="47"/>
        <v>0.01267913768289807</v>
      </c>
      <c r="L376" s="36">
        <f t="shared" si="48"/>
        <v>1057280.418819179</v>
      </c>
      <c r="M376" s="37">
        <f t="shared" si="49"/>
        <v>482917.4172456412</v>
      </c>
      <c r="N376" s="38">
        <f t="shared" si="45"/>
        <v>1540197.8360648202</v>
      </c>
      <c r="P376" s="35"/>
    </row>
    <row r="377" spans="1:16" s="14" customFormat="1" ht="12.75">
      <c r="A377" s="39" t="s">
        <v>479</v>
      </c>
      <c r="B377" s="25" t="s">
        <v>11</v>
      </c>
      <c r="C377">
        <v>4896</v>
      </c>
      <c r="D377">
        <v>5167206.05</v>
      </c>
      <c r="E377" s="27">
        <v>296700</v>
      </c>
      <c r="F377" s="28">
        <f t="shared" si="50"/>
        <v>85266.73684125379</v>
      </c>
      <c r="G377" s="29">
        <f t="shared" si="46"/>
        <v>0.003801857276366837</v>
      </c>
      <c r="H377" s="30">
        <f t="shared" si="51"/>
        <v>17.415591675092685</v>
      </c>
      <c r="I377" s="30">
        <f t="shared" si="52"/>
        <v>36306.73684125378</v>
      </c>
      <c r="J377" s="30">
        <f t="shared" si="53"/>
        <v>36306.73684125378</v>
      </c>
      <c r="K377" s="30">
        <f t="shared" si="47"/>
        <v>0.003945053539952651</v>
      </c>
      <c r="L377" s="36">
        <f t="shared" si="48"/>
        <v>518384.1596820791</v>
      </c>
      <c r="M377" s="37">
        <f t="shared" si="49"/>
        <v>150257.463406159</v>
      </c>
      <c r="N377" s="38">
        <f t="shared" si="45"/>
        <v>668641.6230882381</v>
      </c>
      <c r="P377" s="35"/>
    </row>
    <row r="378" spans="1:16" s="14" customFormat="1" ht="12.75">
      <c r="A378" s="24" t="s">
        <v>494</v>
      </c>
      <c r="B378" s="25" t="s">
        <v>457</v>
      </c>
      <c r="C378">
        <v>19419</v>
      </c>
      <c r="D378">
        <v>42278523</v>
      </c>
      <c r="E378" s="27">
        <v>2379700</v>
      </c>
      <c r="F378" s="28">
        <f t="shared" si="50"/>
        <v>345004.2602584359</v>
      </c>
      <c r="G378" s="29">
        <f t="shared" si="46"/>
        <v>0.015382985274587006</v>
      </c>
      <c r="H378" s="30">
        <f t="shared" si="51"/>
        <v>17.766324746816824</v>
      </c>
      <c r="I378" s="30">
        <f t="shared" si="52"/>
        <v>150814.2602584359</v>
      </c>
      <c r="J378" s="30">
        <f t="shared" si="53"/>
        <v>150814.2602584359</v>
      </c>
      <c r="K378" s="30">
        <f t="shared" si="47"/>
        <v>0.016387325964030006</v>
      </c>
      <c r="L378" s="36">
        <f t="shared" si="48"/>
        <v>2097473.764872375</v>
      </c>
      <c r="M378" s="37">
        <f t="shared" si="49"/>
        <v>624153.2608945507</v>
      </c>
      <c r="N378" s="38">
        <f t="shared" si="45"/>
        <v>2721627.025766926</v>
      </c>
      <c r="P378" s="35"/>
    </row>
    <row r="379" spans="1:16" s="14" customFormat="1" ht="12.75">
      <c r="A379" s="39" t="s">
        <v>480</v>
      </c>
      <c r="B379" s="25" t="s">
        <v>500</v>
      </c>
      <c r="C379">
        <v>699</v>
      </c>
      <c r="D379">
        <v>900495.56</v>
      </c>
      <c r="E379" s="27">
        <v>63750</v>
      </c>
      <c r="F379" s="28">
        <f t="shared" si="50"/>
        <v>9873.668963764707</v>
      </c>
      <c r="G379" s="29">
        <f t="shared" si="46"/>
        <v>0.0004402453006289373</v>
      </c>
      <c r="H379" s="30">
        <f t="shared" si="51"/>
        <v>14.125420549019609</v>
      </c>
      <c r="I379" s="30">
        <f t="shared" si="52"/>
        <v>2883.6689637647064</v>
      </c>
      <c r="J379" s="30">
        <f t="shared" si="53"/>
        <v>2883.6689637647064</v>
      </c>
      <c r="K379" s="30">
        <f t="shared" si="47"/>
        <v>0.0003133365717578129</v>
      </c>
      <c r="L379" s="36">
        <f t="shared" si="48"/>
        <v>60027.55328011835</v>
      </c>
      <c r="M379" s="37">
        <f t="shared" si="49"/>
        <v>11934.225477020005</v>
      </c>
      <c r="N379" s="38">
        <f t="shared" si="45"/>
        <v>71961.77875713835</v>
      </c>
      <c r="P379" s="35"/>
    </row>
    <row r="380" spans="1:16" s="14" customFormat="1" ht="12.75">
      <c r="A380" s="24" t="s">
        <v>491</v>
      </c>
      <c r="B380" s="25" t="s">
        <v>501</v>
      </c>
      <c r="C380">
        <v>1990</v>
      </c>
      <c r="D380">
        <v>2603505.33</v>
      </c>
      <c r="E380" s="27">
        <v>168100</v>
      </c>
      <c r="F380" s="28">
        <f t="shared" si="50"/>
        <v>30820.79480487805</v>
      </c>
      <c r="G380" s="29">
        <f t="shared" si="46"/>
        <v>0.0013742318204400025</v>
      </c>
      <c r="H380" s="30">
        <f t="shared" si="51"/>
        <v>15.487836585365853</v>
      </c>
      <c r="I380" s="30">
        <f t="shared" si="52"/>
        <v>10920.794804878047</v>
      </c>
      <c r="J380" s="30">
        <f t="shared" si="53"/>
        <v>10920.794804878047</v>
      </c>
      <c r="K380" s="30">
        <f t="shared" si="47"/>
        <v>0.0011866425890174508</v>
      </c>
      <c r="L380" s="36">
        <f t="shared" si="48"/>
        <v>187376.84128109488</v>
      </c>
      <c r="M380" s="37">
        <f t="shared" si="49"/>
        <v>45196.3208077575</v>
      </c>
      <c r="N380" s="38">
        <f t="shared" si="45"/>
        <v>232573.16208885238</v>
      </c>
      <c r="P380" s="35"/>
    </row>
    <row r="381" spans="1:16" s="14" customFormat="1" ht="12.75">
      <c r="A381" s="39" t="s">
        <v>480</v>
      </c>
      <c r="B381" s="25" t="s">
        <v>502</v>
      </c>
      <c r="C381">
        <v>483</v>
      </c>
      <c r="D381">
        <v>366308.5705</v>
      </c>
      <c r="E381" s="27">
        <v>27800</v>
      </c>
      <c r="F381" s="28">
        <f t="shared" si="50"/>
        <v>6364.281998255396</v>
      </c>
      <c r="G381" s="29">
        <f t="shared" si="46"/>
        <v>0.0002837694125549224</v>
      </c>
      <c r="H381" s="30">
        <f t="shared" si="51"/>
        <v>13.17656728417266</v>
      </c>
      <c r="I381" s="30">
        <f t="shared" si="52"/>
        <v>1534.2819982553951</v>
      </c>
      <c r="J381" s="30">
        <f t="shared" si="53"/>
        <v>1534.2819982553951</v>
      </c>
      <c r="K381" s="30">
        <f t="shared" si="47"/>
        <v>0.0001667135401060199</v>
      </c>
      <c r="L381" s="36">
        <f t="shared" si="48"/>
        <v>38692.02807406151</v>
      </c>
      <c r="M381" s="37">
        <f t="shared" si="49"/>
        <v>6349.711961600438</v>
      </c>
      <c r="N381" s="38">
        <f t="shared" si="45"/>
        <v>45041.74003566195</v>
      </c>
      <c r="P381" s="35"/>
    </row>
    <row r="382" spans="1:16" s="14" customFormat="1" ht="12.75">
      <c r="A382" s="24" t="s">
        <v>485</v>
      </c>
      <c r="B382" s="25" t="s">
        <v>503</v>
      </c>
      <c r="C382">
        <v>2608</v>
      </c>
      <c r="D382">
        <v>7512951.12</v>
      </c>
      <c r="E382" s="27">
        <v>854100</v>
      </c>
      <c r="F382" s="28">
        <f t="shared" si="50"/>
        <v>22940.845944221986</v>
      </c>
      <c r="G382" s="29">
        <f t="shared" si="46"/>
        <v>0.0010228821379834163</v>
      </c>
      <c r="H382" s="30">
        <f t="shared" si="51"/>
        <v>8.796336635054443</v>
      </c>
      <c r="I382" s="30">
        <f t="shared" si="52"/>
        <v>-3139.1540557780127</v>
      </c>
      <c r="J382" s="30">
        <f t="shared" si="53"/>
        <v>0</v>
      </c>
      <c r="K382" s="30">
        <f t="shared" si="47"/>
        <v>0</v>
      </c>
      <c r="L382" s="36">
        <f t="shared" si="48"/>
        <v>139470.2270515162</v>
      </c>
      <c r="M382" s="37">
        <f t="shared" si="49"/>
        <v>0</v>
      </c>
      <c r="N382" s="38">
        <f t="shared" si="45"/>
        <v>139470.2270515162</v>
      </c>
      <c r="P382" s="35"/>
    </row>
    <row r="383" spans="1:16" s="14" customFormat="1" ht="12.75">
      <c r="A383" s="39" t="s">
        <v>480</v>
      </c>
      <c r="B383" s="25" t="s">
        <v>504</v>
      </c>
      <c r="C383">
        <v>266</v>
      </c>
      <c r="D383">
        <v>167120.74</v>
      </c>
      <c r="E383" s="27">
        <v>22050</v>
      </c>
      <c r="F383" s="28">
        <f t="shared" si="50"/>
        <v>2016.0597206349205</v>
      </c>
      <c r="G383" s="29">
        <f t="shared" si="46"/>
        <v>8.989169285035418E-05</v>
      </c>
      <c r="H383" s="30">
        <f t="shared" si="51"/>
        <v>7.579171882086167</v>
      </c>
      <c r="I383" s="30">
        <f t="shared" si="52"/>
        <v>-643.9402793650795</v>
      </c>
      <c r="J383" s="30">
        <f t="shared" si="53"/>
        <v>0</v>
      </c>
      <c r="K383" s="30">
        <f t="shared" si="47"/>
        <v>0</v>
      </c>
      <c r="L383" s="36">
        <f t="shared" si="48"/>
        <v>12256.754073935463</v>
      </c>
      <c r="M383" s="37">
        <f t="shared" si="49"/>
        <v>0</v>
      </c>
      <c r="N383" s="38">
        <f t="shared" si="45"/>
        <v>12256.754073935463</v>
      </c>
      <c r="P383" s="35"/>
    </row>
    <row r="384" spans="1:16" s="14" customFormat="1" ht="12.75">
      <c r="A384" s="24" t="s">
        <v>482</v>
      </c>
      <c r="B384" s="25" t="s">
        <v>112</v>
      </c>
      <c r="C384">
        <v>129</v>
      </c>
      <c r="D384">
        <v>569149.72</v>
      </c>
      <c r="E384" s="27">
        <v>126250</v>
      </c>
      <c r="F384" s="28">
        <f t="shared" si="50"/>
        <v>581.5470406336633</v>
      </c>
      <c r="G384" s="29">
        <f t="shared" si="46"/>
        <v>2.592991041863099E-05</v>
      </c>
      <c r="H384" s="30">
        <f t="shared" si="51"/>
        <v>4.5081165940594055</v>
      </c>
      <c r="I384" s="30">
        <f t="shared" si="52"/>
        <v>-708.4529593663367</v>
      </c>
      <c r="J384" s="30">
        <f t="shared" si="53"/>
        <v>0</v>
      </c>
      <c r="K384" s="30">
        <f t="shared" si="47"/>
        <v>0</v>
      </c>
      <c r="L384" s="36">
        <f t="shared" si="48"/>
        <v>3535.5495606186564</v>
      </c>
      <c r="M384" s="37">
        <f t="shared" si="49"/>
        <v>0</v>
      </c>
      <c r="N384" s="38">
        <f t="shared" si="45"/>
        <v>3535.5495606186564</v>
      </c>
      <c r="P384" s="35"/>
    </row>
    <row r="385" spans="1:16" s="14" customFormat="1" ht="12.75">
      <c r="A385" s="24" t="s">
        <v>494</v>
      </c>
      <c r="B385" s="25" t="s">
        <v>458</v>
      </c>
      <c r="C385">
        <v>21061</v>
      </c>
      <c r="D385">
        <v>29205804</v>
      </c>
      <c r="E385" s="27">
        <v>1506300</v>
      </c>
      <c r="F385" s="28">
        <f t="shared" si="50"/>
        <v>408353.8724317865</v>
      </c>
      <c r="G385" s="29">
        <f t="shared" si="46"/>
        <v>0.018207605905310426</v>
      </c>
      <c r="H385" s="30">
        <f t="shared" si="51"/>
        <v>19.389101772555268</v>
      </c>
      <c r="I385" s="30">
        <f t="shared" si="52"/>
        <v>197743.8724317865</v>
      </c>
      <c r="J385" s="30">
        <f t="shared" si="53"/>
        <v>197743.8724317865</v>
      </c>
      <c r="K385" s="30">
        <f t="shared" si="47"/>
        <v>0.02148665046247172</v>
      </c>
      <c r="L385" s="36">
        <f t="shared" si="48"/>
        <v>2482611.4714297056</v>
      </c>
      <c r="M385" s="37">
        <f t="shared" si="49"/>
        <v>818374.0886884194</v>
      </c>
      <c r="N385" s="38">
        <f t="shared" si="45"/>
        <v>3300985.560118125</v>
      </c>
      <c r="P385" s="35"/>
    </row>
    <row r="386" spans="1:16" s="14" customFormat="1" ht="12.75">
      <c r="A386" s="24" t="s">
        <v>489</v>
      </c>
      <c r="B386" s="25" t="s">
        <v>323</v>
      </c>
      <c r="C386">
        <v>1274</v>
      </c>
      <c r="D386">
        <v>1435201.67</v>
      </c>
      <c r="E386" s="27">
        <v>77050</v>
      </c>
      <c r="F386" s="28">
        <f t="shared" si="50"/>
        <v>23730.654478650227</v>
      </c>
      <c r="G386" s="29">
        <f t="shared" si="46"/>
        <v>0.001058097972842243</v>
      </c>
      <c r="H386" s="30">
        <f t="shared" si="51"/>
        <v>18.626887345879297</v>
      </c>
      <c r="I386" s="30">
        <f t="shared" si="52"/>
        <v>10990.654478650224</v>
      </c>
      <c r="J386" s="30">
        <f t="shared" si="53"/>
        <v>10990.654478650224</v>
      </c>
      <c r="K386" s="30">
        <f t="shared" si="47"/>
        <v>0.001194233470966437</v>
      </c>
      <c r="L386" s="36">
        <f t="shared" si="48"/>
        <v>144271.91465674926</v>
      </c>
      <c r="M386" s="37">
        <f t="shared" si="49"/>
        <v>45485.43897944242</v>
      </c>
      <c r="N386" s="38">
        <f t="shared" si="45"/>
        <v>189757.3536361917</v>
      </c>
      <c r="P386" s="35"/>
    </row>
    <row r="387" spans="1:16" s="14" customFormat="1" ht="12.75">
      <c r="A387" s="24" t="s">
        <v>481</v>
      </c>
      <c r="B387" s="25" t="s">
        <v>92</v>
      </c>
      <c r="C387">
        <v>19361</v>
      </c>
      <c r="D387">
        <v>62422702.76</v>
      </c>
      <c r="E387" s="27">
        <v>4313600</v>
      </c>
      <c r="F387" s="28">
        <f t="shared" si="50"/>
        <v>280175.711270484</v>
      </c>
      <c r="G387" s="29">
        <f t="shared" si="46"/>
        <v>0.012492422086447009</v>
      </c>
      <c r="H387" s="30">
        <f t="shared" si="51"/>
        <v>14.4711384365727</v>
      </c>
      <c r="I387" s="30">
        <f t="shared" si="52"/>
        <v>86565.71127048404</v>
      </c>
      <c r="J387" s="30">
        <f t="shared" si="53"/>
        <v>86565.71127048404</v>
      </c>
      <c r="K387" s="30">
        <f t="shared" si="47"/>
        <v>0.009406143195389103</v>
      </c>
      <c r="L387" s="36">
        <f t="shared" si="48"/>
        <v>1703344.7746531945</v>
      </c>
      <c r="M387" s="37">
        <f t="shared" si="49"/>
        <v>358257.0433229742</v>
      </c>
      <c r="N387" s="38">
        <f t="shared" si="45"/>
        <v>2061601.8179761686</v>
      </c>
      <c r="P387" s="35"/>
    </row>
    <row r="388" spans="1:16" s="14" customFormat="1" ht="12.75">
      <c r="A388" s="24" t="s">
        <v>492</v>
      </c>
      <c r="B388" s="25" t="s">
        <v>386</v>
      </c>
      <c r="C388">
        <v>1466</v>
      </c>
      <c r="D388">
        <v>3010742.75</v>
      </c>
      <c r="E388" s="27">
        <v>165750</v>
      </c>
      <c r="F388" s="28">
        <f t="shared" si="50"/>
        <v>26628.952467571646</v>
      </c>
      <c r="G388" s="29">
        <f t="shared" si="46"/>
        <v>0.0011873267401958576</v>
      </c>
      <c r="H388" s="30">
        <f t="shared" si="51"/>
        <v>18.1643604826546</v>
      </c>
      <c r="I388" s="30">
        <f t="shared" si="52"/>
        <v>11968.952467571646</v>
      </c>
      <c r="J388" s="30">
        <f t="shared" si="53"/>
        <v>11968.952467571646</v>
      </c>
      <c r="K388" s="30">
        <f t="shared" si="47"/>
        <v>0.0013005343473354116</v>
      </c>
      <c r="L388" s="36">
        <f t="shared" si="48"/>
        <v>161892.2883587763</v>
      </c>
      <c r="M388" s="37">
        <f t="shared" si="49"/>
        <v>49534.17998619833</v>
      </c>
      <c r="N388" s="38">
        <f t="shared" si="45"/>
        <v>211426.46834497462</v>
      </c>
      <c r="P388" s="35"/>
    </row>
    <row r="389" spans="1:16" s="14" customFormat="1" ht="12.75">
      <c r="A389" s="24" t="s">
        <v>492</v>
      </c>
      <c r="B389" s="25" t="s">
        <v>387</v>
      </c>
      <c r="C389">
        <v>2585</v>
      </c>
      <c r="D389">
        <v>4964513.24</v>
      </c>
      <c r="E389" s="27">
        <v>261700</v>
      </c>
      <c r="F389" s="28">
        <f t="shared" si="50"/>
        <v>49038.084544898746</v>
      </c>
      <c r="G389" s="29">
        <f t="shared" si="46"/>
        <v>0.0021865009199685237</v>
      </c>
      <c r="H389" s="30">
        <f t="shared" si="51"/>
        <v>18.970245471914406</v>
      </c>
      <c r="I389" s="30">
        <f t="shared" si="52"/>
        <v>23188.084544898742</v>
      </c>
      <c r="J389" s="30">
        <f t="shared" si="53"/>
        <v>23188.084544898742</v>
      </c>
      <c r="K389" s="30">
        <f t="shared" si="47"/>
        <v>0.0025195939645733002</v>
      </c>
      <c r="L389" s="36">
        <f aca="true" t="shared" si="54" ref="L389:L452">$B$505*G389</f>
        <v>298129.92957093084</v>
      </c>
      <c r="M389" s="37">
        <f aca="true" t="shared" si="55" ref="M389:M452">$G$505*K389</f>
        <v>95965.18630132345</v>
      </c>
      <c r="N389" s="38">
        <f aca="true" t="shared" si="56" ref="N389:N452">L389+M389</f>
        <v>394095.1158722543</v>
      </c>
      <c r="P389" s="35"/>
    </row>
    <row r="390" spans="1:16" s="14" customFormat="1" ht="12.75">
      <c r="A390" s="24" t="s">
        <v>481</v>
      </c>
      <c r="B390" s="25" t="s">
        <v>93</v>
      </c>
      <c r="C390">
        <v>1805</v>
      </c>
      <c r="D390">
        <v>4740009</v>
      </c>
      <c r="E390" s="27">
        <v>396200</v>
      </c>
      <c r="F390" s="28">
        <f t="shared" si="50"/>
        <v>21594.43777132761</v>
      </c>
      <c r="G390" s="29">
        <f t="shared" si="46"/>
        <v>0.000962848742796635</v>
      </c>
      <c r="H390" s="30">
        <f t="shared" si="51"/>
        <v>11.963677435638566</v>
      </c>
      <c r="I390" s="30">
        <f t="shared" si="52"/>
        <v>3544.4377713276112</v>
      </c>
      <c r="J390" s="30">
        <f t="shared" si="53"/>
        <v>3544.4377713276112</v>
      </c>
      <c r="K390" s="30">
        <f t="shared" si="47"/>
        <v>0.0003851350463705016</v>
      </c>
      <c r="L390" s="36">
        <f t="shared" si="54"/>
        <v>131284.65908971694</v>
      </c>
      <c r="M390" s="37">
        <f t="shared" si="55"/>
        <v>14668.854186739263</v>
      </c>
      <c r="N390" s="38">
        <f t="shared" si="56"/>
        <v>145953.51327645621</v>
      </c>
      <c r="P390" s="35"/>
    </row>
    <row r="391" spans="1:16" s="14" customFormat="1" ht="12.75">
      <c r="A391" s="24" t="s">
        <v>489</v>
      </c>
      <c r="B391" s="25" t="s">
        <v>324</v>
      </c>
      <c r="C391">
        <v>605</v>
      </c>
      <c r="D391">
        <v>954335.2</v>
      </c>
      <c r="E391" s="27">
        <v>77350</v>
      </c>
      <c r="F391" s="28">
        <f aca="true" t="shared" si="57" ref="F391:F454">(C391*D391)/E391</f>
        <v>7464.418823529411</v>
      </c>
      <c r="G391" s="29">
        <f aca="true" t="shared" si="58" ref="G391:G454">F391/$F$498</f>
        <v>0.00033282210706525714</v>
      </c>
      <c r="H391" s="30">
        <f aca="true" t="shared" si="59" ref="H391:H454">D391/E391</f>
        <v>12.337882352941175</v>
      </c>
      <c r="I391" s="30">
        <f aca="true" t="shared" si="60" ref="I391:I454">(H391-10)*C391</f>
        <v>1414.4188235294112</v>
      </c>
      <c r="J391" s="30">
        <f aca="true" t="shared" si="61" ref="J391:J454">IF(I391&gt;0,I391,0)</f>
        <v>1414.4188235294112</v>
      </c>
      <c r="K391" s="30">
        <f aca="true" t="shared" si="62" ref="K391:K454">J391/$J$498</f>
        <v>0.00015368932799270741</v>
      </c>
      <c r="L391" s="36">
        <f t="shared" si="54"/>
        <v>45380.37484129772</v>
      </c>
      <c r="M391" s="37">
        <f t="shared" si="55"/>
        <v>5853.651501281924</v>
      </c>
      <c r="N391" s="38">
        <f t="shared" si="56"/>
        <v>51234.026342579644</v>
      </c>
      <c r="P391" s="35"/>
    </row>
    <row r="392" spans="1:16" s="14" customFormat="1" ht="12.75">
      <c r="A392" s="24" t="s">
        <v>488</v>
      </c>
      <c r="B392" s="25" t="s">
        <v>300</v>
      </c>
      <c r="C392">
        <v>39</v>
      </c>
      <c r="D392">
        <v>108742.9</v>
      </c>
      <c r="E392" s="27">
        <v>12150</v>
      </c>
      <c r="F392" s="28">
        <f t="shared" si="57"/>
        <v>349.05128395061723</v>
      </c>
      <c r="G392" s="29">
        <f t="shared" si="58"/>
        <v>1.556343320823309E-05</v>
      </c>
      <c r="H392" s="30">
        <f t="shared" si="59"/>
        <v>8.950032921810699</v>
      </c>
      <c r="I392" s="30">
        <f t="shared" si="60"/>
        <v>-40.94871604938274</v>
      </c>
      <c r="J392" s="30">
        <f t="shared" si="61"/>
        <v>0</v>
      </c>
      <c r="K392" s="30">
        <f t="shared" si="62"/>
        <v>0</v>
      </c>
      <c r="L392" s="36">
        <f t="shared" si="54"/>
        <v>2122.0778842934183</v>
      </c>
      <c r="M392" s="37">
        <f t="shared" si="55"/>
        <v>0</v>
      </c>
      <c r="N392" s="38">
        <f t="shared" si="56"/>
        <v>2122.0778842934183</v>
      </c>
      <c r="P392" s="35"/>
    </row>
    <row r="393" spans="1:16" s="14" customFormat="1" ht="12.75">
      <c r="A393" s="24" t="s">
        <v>483</v>
      </c>
      <c r="B393" s="25" t="s">
        <v>142</v>
      </c>
      <c r="C393">
        <v>1177</v>
      </c>
      <c r="D393">
        <v>2640114.23</v>
      </c>
      <c r="E393" s="27">
        <v>228700</v>
      </c>
      <c r="F393" s="28">
        <f t="shared" si="57"/>
        <v>13587.29535946655</v>
      </c>
      <c r="G393" s="29">
        <f t="shared" si="58"/>
        <v>0.0006058277781253213</v>
      </c>
      <c r="H393" s="30">
        <f t="shared" si="59"/>
        <v>11.544006252732837</v>
      </c>
      <c r="I393" s="30">
        <f t="shared" si="60"/>
        <v>1817.295359466549</v>
      </c>
      <c r="J393" s="30">
        <f t="shared" si="61"/>
        <v>1817.295359466549</v>
      </c>
      <c r="K393" s="30">
        <f t="shared" si="62"/>
        <v>0.0001974654875305906</v>
      </c>
      <c r="L393" s="36">
        <f t="shared" si="54"/>
        <v>82604.76415770987</v>
      </c>
      <c r="M393" s="37">
        <f t="shared" si="55"/>
        <v>7520.978604250621</v>
      </c>
      <c r="N393" s="38">
        <f t="shared" si="56"/>
        <v>90125.74276196049</v>
      </c>
      <c r="P393" s="35"/>
    </row>
    <row r="394" spans="1:16" s="14" customFormat="1" ht="12.75">
      <c r="A394" s="24" t="s">
        <v>494</v>
      </c>
      <c r="B394" s="25" t="s">
        <v>459</v>
      </c>
      <c r="C394">
        <v>2786</v>
      </c>
      <c r="D394">
        <v>5576283</v>
      </c>
      <c r="E394" s="27">
        <v>544800</v>
      </c>
      <c r="F394" s="28">
        <f t="shared" si="57"/>
        <v>28516.01401982379</v>
      </c>
      <c r="G394" s="29">
        <f t="shared" si="58"/>
        <v>0.0012714666868990931</v>
      </c>
      <c r="H394" s="30">
        <f t="shared" si="59"/>
        <v>10.235468061674009</v>
      </c>
      <c r="I394" s="30">
        <f t="shared" si="60"/>
        <v>656.0140198237891</v>
      </c>
      <c r="J394" s="30">
        <f t="shared" si="61"/>
        <v>656.0140198237891</v>
      </c>
      <c r="K394" s="30">
        <f t="shared" si="62"/>
        <v>7.128182415511831E-05</v>
      </c>
      <c r="L394" s="36">
        <f t="shared" si="54"/>
        <v>173364.79045362957</v>
      </c>
      <c r="M394" s="37">
        <f t="shared" si="55"/>
        <v>2714.950754417518</v>
      </c>
      <c r="N394" s="38">
        <f t="shared" si="56"/>
        <v>176079.74120804708</v>
      </c>
      <c r="P394" s="35"/>
    </row>
    <row r="395" spans="1:16" s="14" customFormat="1" ht="12.75">
      <c r="A395" s="39" t="s">
        <v>480</v>
      </c>
      <c r="B395" s="25" t="s">
        <v>62</v>
      </c>
      <c r="C395">
        <v>823</v>
      </c>
      <c r="D395">
        <v>933724.8</v>
      </c>
      <c r="E395" s="27">
        <v>42950</v>
      </c>
      <c r="F395" s="28">
        <f t="shared" si="57"/>
        <v>17891.862873108268</v>
      </c>
      <c r="G395" s="29">
        <f t="shared" si="58"/>
        <v>0.0007977590273980527</v>
      </c>
      <c r="H395" s="30">
        <f t="shared" si="59"/>
        <v>21.739809080325962</v>
      </c>
      <c r="I395" s="30">
        <f t="shared" si="60"/>
        <v>9661.862873108266</v>
      </c>
      <c r="J395" s="30">
        <f t="shared" si="61"/>
        <v>9661.862873108266</v>
      </c>
      <c r="K395" s="30">
        <f t="shared" si="62"/>
        <v>0.0010498483104320914</v>
      </c>
      <c r="L395" s="36">
        <f t="shared" si="54"/>
        <v>108774.63644340911</v>
      </c>
      <c r="M395" s="37">
        <f t="shared" si="55"/>
        <v>39986.16051448091</v>
      </c>
      <c r="N395" s="38">
        <f t="shared" si="56"/>
        <v>148760.79695789</v>
      </c>
      <c r="P395" s="35"/>
    </row>
    <row r="396" spans="1:16" s="14" customFormat="1" ht="12.75">
      <c r="A396" s="24" t="s">
        <v>489</v>
      </c>
      <c r="B396" s="25" t="s">
        <v>325</v>
      </c>
      <c r="C396">
        <v>222</v>
      </c>
      <c r="D396">
        <v>404510.18</v>
      </c>
      <c r="E396" s="27">
        <v>31600</v>
      </c>
      <c r="F396" s="28">
        <f t="shared" si="57"/>
        <v>2841.8120240506328</v>
      </c>
      <c r="G396" s="29">
        <f t="shared" si="58"/>
        <v>0.00012671018174201303</v>
      </c>
      <c r="H396" s="30">
        <f t="shared" si="59"/>
        <v>12.80095506329114</v>
      </c>
      <c r="I396" s="30">
        <f t="shared" si="60"/>
        <v>621.812024050633</v>
      </c>
      <c r="J396" s="30">
        <f t="shared" si="61"/>
        <v>621.812024050633</v>
      </c>
      <c r="K396" s="30">
        <f t="shared" si="62"/>
        <v>6.756546966453733E-05</v>
      </c>
      <c r="L396" s="36">
        <f t="shared" si="54"/>
        <v>17276.96394438746</v>
      </c>
      <c r="M396" s="37">
        <f t="shared" si="55"/>
        <v>2573.4038797762455</v>
      </c>
      <c r="N396" s="38">
        <f t="shared" si="56"/>
        <v>19850.367824163703</v>
      </c>
      <c r="P396" s="35"/>
    </row>
    <row r="397" spans="1:16" s="14" customFormat="1" ht="12.75">
      <c r="A397" s="24" t="s">
        <v>484</v>
      </c>
      <c r="B397" s="25" t="s">
        <v>174</v>
      </c>
      <c r="C397">
        <v>4353</v>
      </c>
      <c r="D397">
        <v>4245715</v>
      </c>
      <c r="E397" s="27">
        <v>413000</v>
      </c>
      <c r="F397" s="28">
        <f t="shared" si="57"/>
        <v>44749.63049636804</v>
      </c>
      <c r="G397" s="29">
        <f t="shared" si="58"/>
        <v>0.00199528813485719</v>
      </c>
      <c r="H397" s="30">
        <f t="shared" si="59"/>
        <v>10.280181598062955</v>
      </c>
      <c r="I397" s="30">
        <f t="shared" si="60"/>
        <v>1219.630496368041</v>
      </c>
      <c r="J397" s="30">
        <f t="shared" si="61"/>
        <v>1219.630496368041</v>
      </c>
      <c r="K397" s="30">
        <f t="shared" si="62"/>
        <v>0.0001325238241092446</v>
      </c>
      <c r="L397" s="36">
        <f t="shared" si="54"/>
        <v>272058.0200475065</v>
      </c>
      <c r="M397" s="37">
        <f t="shared" si="55"/>
        <v>5047.509102190301</v>
      </c>
      <c r="N397" s="38">
        <f t="shared" si="56"/>
        <v>277105.5291496968</v>
      </c>
      <c r="P397" s="35"/>
    </row>
    <row r="398" spans="1:16" s="14" customFormat="1" ht="12.75">
      <c r="A398" s="24" t="s">
        <v>491</v>
      </c>
      <c r="B398" s="25" t="s">
        <v>364</v>
      </c>
      <c r="C398">
        <v>8258</v>
      </c>
      <c r="D398">
        <v>17723688</v>
      </c>
      <c r="E398" s="27">
        <v>993050</v>
      </c>
      <c r="F398" s="28">
        <f t="shared" si="57"/>
        <v>147386.55204068276</v>
      </c>
      <c r="G398" s="29">
        <f t="shared" si="58"/>
        <v>0.006571643950180863</v>
      </c>
      <c r="H398" s="30">
        <f t="shared" si="59"/>
        <v>17.847729721564875</v>
      </c>
      <c r="I398" s="30">
        <f t="shared" si="60"/>
        <v>64806.552040682735</v>
      </c>
      <c r="J398" s="30">
        <f t="shared" si="61"/>
        <v>64806.552040682735</v>
      </c>
      <c r="K398" s="30">
        <f t="shared" si="62"/>
        <v>0.007041814819604487</v>
      </c>
      <c r="L398" s="36">
        <f t="shared" si="54"/>
        <v>896045.2429449966</v>
      </c>
      <c r="M398" s="37">
        <f t="shared" si="55"/>
        <v>268205.5444505751</v>
      </c>
      <c r="N398" s="38">
        <f t="shared" si="56"/>
        <v>1164250.7873955716</v>
      </c>
      <c r="P398" s="35"/>
    </row>
    <row r="399" spans="1:16" s="14" customFormat="1" ht="12.75">
      <c r="A399" s="24" t="s">
        <v>491</v>
      </c>
      <c r="B399" s="25" t="s">
        <v>365</v>
      </c>
      <c r="C399">
        <v>1011</v>
      </c>
      <c r="D399">
        <v>1768821.44</v>
      </c>
      <c r="E399" s="27">
        <v>123000</v>
      </c>
      <c r="F399" s="28">
        <f t="shared" si="57"/>
        <v>14538.84939707317</v>
      </c>
      <c r="G399" s="29">
        <f t="shared" si="58"/>
        <v>0.000648255491155623</v>
      </c>
      <c r="H399" s="30">
        <f t="shared" si="59"/>
        <v>14.380662113821138</v>
      </c>
      <c r="I399" s="30">
        <f t="shared" si="60"/>
        <v>4428.849397073171</v>
      </c>
      <c r="J399" s="30">
        <f t="shared" si="61"/>
        <v>4428.849397073171</v>
      </c>
      <c r="K399" s="30">
        <f t="shared" si="62"/>
        <v>0.0004812343248646884</v>
      </c>
      <c r="L399" s="36">
        <f t="shared" si="54"/>
        <v>88389.79309689807</v>
      </c>
      <c r="M399" s="37">
        <f t="shared" si="55"/>
        <v>18329.041222343312</v>
      </c>
      <c r="N399" s="38">
        <f t="shared" si="56"/>
        <v>106718.83431924137</v>
      </c>
      <c r="P399" s="35"/>
    </row>
    <row r="400" spans="1:16" s="14" customFormat="1" ht="12.75">
      <c r="A400" s="39" t="s">
        <v>480</v>
      </c>
      <c r="B400" s="25" t="s">
        <v>63</v>
      </c>
      <c r="C400">
        <v>459</v>
      </c>
      <c r="D400">
        <v>378193.65</v>
      </c>
      <c r="E400" s="27">
        <v>21500</v>
      </c>
      <c r="F400" s="28">
        <f t="shared" si="57"/>
        <v>8073.994667441862</v>
      </c>
      <c r="G400" s="29">
        <f t="shared" si="58"/>
        <v>0.0003600017605096087</v>
      </c>
      <c r="H400" s="30">
        <f t="shared" si="59"/>
        <v>17.590402325581397</v>
      </c>
      <c r="I400" s="30">
        <f t="shared" si="60"/>
        <v>3483.9946674418616</v>
      </c>
      <c r="J400" s="30">
        <f t="shared" si="61"/>
        <v>3483.9946674418616</v>
      </c>
      <c r="K400" s="30">
        <f t="shared" si="62"/>
        <v>0.00037856735944251363</v>
      </c>
      <c r="L400" s="36">
        <f t="shared" si="54"/>
        <v>49086.32716591119</v>
      </c>
      <c r="M400" s="37">
        <f t="shared" si="55"/>
        <v>14418.707016808305</v>
      </c>
      <c r="N400" s="38">
        <f t="shared" si="56"/>
        <v>63505.03418271949</v>
      </c>
      <c r="P400" s="35"/>
    </row>
    <row r="401" spans="1:16" s="14" customFormat="1" ht="12.75">
      <c r="A401" s="24" t="s">
        <v>491</v>
      </c>
      <c r="B401" s="25" t="s">
        <v>366</v>
      </c>
      <c r="C401">
        <v>1032</v>
      </c>
      <c r="D401">
        <v>1584920</v>
      </c>
      <c r="E401" s="27">
        <v>96500</v>
      </c>
      <c r="F401" s="28">
        <f t="shared" si="57"/>
        <v>16949.610777202073</v>
      </c>
      <c r="G401" s="29">
        <f t="shared" si="58"/>
        <v>0.0007557460676003502</v>
      </c>
      <c r="H401" s="30">
        <f t="shared" si="59"/>
        <v>16.424041450777203</v>
      </c>
      <c r="I401" s="30">
        <f t="shared" si="60"/>
        <v>6629.610777202073</v>
      </c>
      <c r="J401" s="30">
        <f t="shared" si="61"/>
        <v>6629.610777202073</v>
      </c>
      <c r="K401" s="30">
        <f t="shared" si="62"/>
        <v>0.00072036684484934</v>
      </c>
      <c r="L401" s="36">
        <f t="shared" si="54"/>
        <v>103046.15920785611</v>
      </c>
      <c r="M401" s="37">
        <f t="shared" si="55"/>
        <v>27437.015425209927</v>
      </c>
      <c r="N401" s="38">
        <f t="shared" si="56"/>
        <v>130483.17463306604</v>
      </c>
      <c r="P401" s="35"/>
    </row>
    <row r="402" spans="1:16" s="14" customFormat="1" ht="12.75">
      <c r="A402" s="24" t="s">
        <v>486</v>
      </c>
      <c r="B402" s="25" t="s">
        <v>211</v>
      </c>
      <c r="C402">
        <v>575</v>
      </c>
      <c r="D402">
        <v>901752.12</v>
      </c>
      <c r="E402" s="27">
        <v>53250</v>
      </c>
      <c r="F402" s="28">
        <f t="shared" si="57"/>
        <v>9737.229464788732</v>
      </c>
      <c r="G402" s="29">
        <f t="shared" si="58"/>
        <v>0.00043416176182843884</v>
      </c>
      <c r="H402" s="30">
        <f t="shared" si="59"/>
        <v>16.934312112676057</v>
      </c>
      <c r="I402" s="30">
        <f t="shared" si="60"/>
        <v>3987.229464788733</v>
      </c>
      <c r="J402" s="30">
        <f t="shared" si="61"/>
        <v>3987.229464788733</v>
      </c>
      <c r="K402" s="30">
        <f t="shared" si="62"/>
        <v>0.0004332483468135635</v>
      </c>
      <c r="L402" s="36">
        <f t="shared" si="54"/>
        <v>59198.061292454</v>
      </c>
      <c r="M402" s="37">
        <f t="shared" si="55"/>
        <v>16501.37240416241</v>
      </c>
      <c r="N402" s="38">
        <f t="shared" si="56"/>
        <v>75699.43369661641</v>
      </c>
      <c r="P402" s="35"/>
    </row>
    <row r="403" spans="1:16" s="14" customFormat="1" ht="12.75">
      <c r="A403" s="24" t="s">
        <v>483</v>
      </c>
      <c r="B403" s="25" t="s">
        <v>143</v>
      </c>
      <c r="C403">
        <v>275</v>
      </c>
      <c r="D403">
        <v>902783.3</v>
      </c>
      <c r="E403" s="27">
        <v>109750</v>
      </c>
      <c r="F403" s="28">
        <f t="shared" si="57"/>
        <v>2262.0993849658316</v>
      </c>
      <c r="G403" s="29">
        <f t="shared" si="58"/>
        <v>0.0001008620632757269</v>
      </c>
      <c r="H403" s="30">
        <f t="shared" si="59"/>
        <v>8.225815945330297</v>
      </c>
      <c r="I403" s="30">
        <f t="shared" si="60"/>
        <v>-487.9006150341684</v>
      </c>
      <c r="J403" s="30">
        <f t="shared" si="61"/>
        <v>0</v>
      </c>
      <c r="K403" s="30">
        <f t="shared" si="62"/>
        <v>0</v>
      </c>
      <c r="L403" s="36">
        <f t="shared" si="54"/>
        <v>13752.566736264676</v>
      </c>
      <c r="M403" s="37">
        <f t="shared" si="55"/>
        <v>0</v>
      </c>
      <c r="N403" s="38">
        <f t="shared" si="56"/>
        <v>13752.566736264676</v>
      </c>
      <c r="P403" s="35"/>
    </row>
    <row r="404" spans="1:16" s="14" customFormat="1" ht="12.75">
      <c r="A404" s="24" t="s">
        <v>494</v>
      </c>
      <c r="B404" s="25" t="s">
        <v>505</v>
      </c>
      <c r="C404">
        <v>7587</v>
      </c>
      <c r="D404">
        <v>12435461</v>
      </c>
      <c r="E404" s="27">
        <v>723400</v>
      </c>
      <c r="F404" s="28">
        <f t="shared" si="57"/>
        <v>130422.78491429362</v>
      </c>
      <c r="G404" s="29">
        <f t="shared" si="58"/>
        <v>0.00581526668193701</v>
      </c>
      <c r="H404" s="30">
        <f t="shared" si="59"/>
        <v>17.190297207630632</v>
      </c>
      <c r="I404" s="30">
        <f t="shared" si="60"/>
        <v>54552.7849142936</v>
      </c>
      <c r="J404" s="30">
        <f t="shared" si="61"/>
        <v>54552.7849142936</v>
      </c>
      <c r="K404" s="30">
        <f t="shared" si="62"/>
        <v>0.005927650787824906</v>
      </c>
      <c r="L404" s="36">
        <f t="shared" si="54"/>
        <v>792913.0193766484</v>
      </c>
      <c r="M404" s="37">
        <f t="shared" si="55"/>
        <v>225769.75504032837</v>
      </c>
      <c r="N404" s="38">
        <f t="shared" si="56"/>
        <v>1018682.7744169767</v>
      </c>
      <c r="P404" s="35"/>
    </row>
    <row r="405" spans="1:16" s="14" customFormat="1" ht="12.75">
      <c r="A405" s="24" t="s">
        <v>486</v>
      </c>
      <c r="B405" s="25" t="s">
        <v>506</v>
      </c>
      <c r="C405">
        <v>855</v>
      </c>
      <c r="D405">
        <v>2532957</v>
      </c>
      <c r="E405" s="27">
        <v>659150</v>
      </c>
      <c r="F405" s="28">
        <f t="shared" si="57"/>
        <v>3285.562064780399</v>
      </c>
      <c r="G405" s="29">
        <f t="shared" si="58"/>
        <v>0.00014649602536327732</v>
      </c>
      <c r="H405" s="30">
        <f t="shared" si="59"/>
        <v>3.8427626488659636</v>
      </c>
      <c r="I405" s="30">
        <f t="shared" si="60"/>
        <v>-5264.437935219601</v>
      </c>
      <c r="J405" s="30">
        <f t="shared" si="61"/>
        <v>0</v>
      </c>
      <c r="K405" s="30">
        <f t="shared" si="62"/>
        <v>0</v>
      </c>
      <c r="L405" s="36">
        <f t="shared" si="54"/>
        <v>19974.768510321</v>
      </c>
      <c r="M405" s="37">
        <f t="shared" si="55"/>
        <v>0</v>
      </c>
      <c r="N405" s="38">
        <f t="shared" si="56"/>
        <v>19974.768510321</v>
      </c>
      <c r="P405" s="35"/>
    </row>
    <row r="406" spans="1:16" s="14" customFormat="1" ht="12.75">
      <c r="A406" s="24" t="s">
        <v>481</v>
      </c>
      <c r="B406" s="25" t="s">
        <v>507</v>
      </c>
      <c r="C406">
        <v>25927</v>
      </c>
      <c r="D406">
        <v>65547237</v>
      </c>
      <c r="E406" s="27">
        <v>4308100</v>
      </c>
      <c r="F406" s="28">
        <f t="shared" si="57"/>
        <v>394476.2688189689</v>
      </c>
      <c r="G406" s="29">
        <f t="shared" si="58"/>
        <v>0.01758883391721203</v>
      </c>
      <c r="H406" s="30">
        <f t="shared" si="59"/>
        <v>15.214882895011723</v>
      </c>
      <c r="I406" s="30">
        <f t="shared" si="60"/>
        <v>135206.26881896894</v>
      </c>
      <c r="J406" s="30">
        <f t="shared" si="61"/>
        <v>135206.26881896894</v>
      </c>
      <c r="K406" s="30">
        <f t="shared" si="62"/>
        <v>0.014691377298936659</v>
      </c>
      <c r="L406" s="36">
        <f t="shared" si="54"/>
        <v>2398241.7611096683</v>
      </c>
      <c r="M406" s="37">
        <f t="shared" si="55"/>
        <v>559558.714355888</v>
      </c>
      <c r="N406" s="38">
        <f t="shared" si="56"/>
        <v>2957800.475465556</v>
      </c>
      <c r="P406" s="35"/>
    </row>
    <row r="407" spans="1:16" s="14" customFormat="1" ht="12.75">
      <c r="A407" s="24" t="s">
        <v>485</v>
      </c>
      <c r="B407" s="25" t="s">
        <v>508</v>
      </c>
      <c r="C407">
        <v>1590</v>
      </c>
      <c r="D407">
        <v>3502729.85</v>
      </c>
      <c r="E407" s="27">
        <v>266750</v>
      </c>
      <c r="F407" s="28">
        <f t="shared" si="57"/>
        <v>20878.50219868791</v>
      </c>
      <c r="G407" s="29">
        <f t="shared" si="58"/>
        <v>0.0009309267417082434</v>
      </c>
      <c r="H407" s="30">
        <f t="shared" si="59"/>
        <v>13.131133458294283</v>
      </c>
      <c r="I407" s="30">
        <f t="shared" si="60"/>
        <v>4978.502198687909</v>
      </c>
      <c r="J407" s="30">
        <f t="shared" si="61"/>
        <v>4978.502198687909</v>
      </c>
      <c r="K407" s="30">
        <f t="shared" si="62"/>
        <v>0.0005409590459332931</v>
      </c>
      <c r="L407" s="36">
        <f t="shared" si="54"/>
        <v>126932.08651619048</v>
      </c>
      <c r="M407" s="37">
        <f t="shared" si="55"/>
        <v>20603.810119527057</v>
      </c>
      <c r="N407" s="38">
        <f t="shared" si="56"/>
        <v>147535.89663571754</v>
      </c>
      <c r="P407" s="35"/>
    </row>
    <row r="408" spans="1:16" s="14" customFormat="1" ht="12.75">
      <c r="A408" s="24" t="s">
        <v>486</v>
      </c>
      <c r="B408" s="25" t="s">
        <v>212</v>
      </c>
      <c r="C408">
        <v>569</v>
      </c>
      <c r="D408">
        <v>2931361</v>
      </c>
      <c r="E408" s="27">
        <v>691150</v>
      </c>
      <c r="F408" s="28">
        <f t="shared" si="57"/>
        <v>2413.2885900311076</v>
      </c>
      <c r="G408" s="29">
        <f t="shared" si="58"/>
        <v>0.00010760325920604232</v>
      </c>
      <c r="H408" s="30">
        <f t="shared" si="59"/>
        <v>4.241280474571367</v>
      </c>
      <c r="I408" s="30">
        <f t="shared" si="60"/>
        <v>-3276.7114099688924</v>
      </c>
      <c r="J408" s="30">
        <f t="shared" si="61"/>
        <v>0</v>
      </c>
      <c r="K408" s="30">
        <f t="shared" si="62"/>
        <v>0</v>
      </c>
      <c r="L408" s="36">
        <f t="shared" si="54"/>
        <v>14671.730432732598</v>
      </c>
      <c r="M408" s="37">
        <f t="shared" si="55"/>
        <v>0</v>
      </c>
      <c r="N408" s="38">
        <f t="shared" si="56"/>
        <v>14671.730432732598</v>
      </c>
      <c r="P408" s="35"/>
    </row>
    <row r="409" spans="1:16" s="14" customFormat="1" ht="12.75">
      <c r="A409" s="24" t="s">
        <v>483</v>
      </c>
      <c r="B409" s="25" t="s">
        <v>144</v>
      </c>
      <c r="C409">
        <v>1745</v>
      </c>
      <c r="D409">
        <v>7090471.98</v>
      </c>
      <c r="E409" s="27">
        <v>619750</v>
      </c>
      <c r="F409" s="28">
        <f t="shared" si="57"/>
        <v>19964.29787027027</v>
      </c>
      <c r="G409" s="29">
        <f t="shared" si="58"/>
        <v>0.0008901643705088913</v>
      </c>
      <c r="H409" s="30">
        <f t="shared" si="59"/>
        <v>11.44085837837838</v>
      </c>
      <c r="I409" s="30">
        <f t="shared" si="60"/>
        <v>2514.2978702702726</v>
      </c>
      <c r="J409" s="30">
        <f t="shared" si="61"/>
        <v>2514.2978702702726</v>
      </c>
      <c r="K409" s="30">
        <f t="shared" si="62"/>
        <v>0.00027320107992560134</v>
      </c>
      <c r="L409" s="36">
        <f t="shared" si="54"/>
        <v>121374.12733866498</v>
      </c>
      <c r="M409" s="37">
        <f t="shared" si="55"/>
        <v>10405.562523731136</v>
      </c>
      <c r="N409" s="38">
        <f t="shared" si="56"/>
        <v>131779.68986239613</v>
      </c>
      <c r="P409" s="35"/>
    </row>
    <row r="410" spans="1:16" s="14" customFormat="1" ht="12.75">
      <c r="A410" s="24" t="s">
        <v>488</v>
      </c>
      <c r="B410" s="25" t="s">
        <v>301</v>
      </c>
      <c r="C410">
        <v>385</v>
      </c>
      <c r="D410">
        <v>344816.12</v>
      </c>
      <c r="E410" s="27">
        <v>17650</v>
      </c>
      <c r="F410" s="28">
        <f t="shared" si="57"/>
        <v>7521.4847705382435</v>
      </c>
      <c r="G410" s="29">
        <f t="shared" si="58"/>
        <v>0.0003353665528116942</v>
      </c>
      <c r="H410" s="30">
        <f t="shared" si="59"/>
        <v>19.536324079320114</v>
      </c>
      <c r="I410" s="30">
        <f t="shared" si="60"/>
        <v>3671.4847705382435</v>
      </c>
      <c r="J410" s="30">
        <f t="shared" si="61"/>
        <v>3671.4847705382435</v>
      </c>
      <c r="K410" s="30">
        <f t="shared" si="62"/>
        <v>0.0003989398456331764</v>
      </c>
      <c r="L410" s="36">
        <f t="shared" si="54"/>
        <v>45727.31063458028</v>
      </c>
      <c r="M410" s="37">
        <f t="shared" si="55"/>
        <v>15194.645306944343</v>
      </c>
      <c r="N410" s="38">
        <f t="shared" si="56"/>
        <v>60921.955941524626</v>
      </c>
      <c r="P410" s="35"/>
    </row>
    <row r="411" spans="1:16" s="14" customFormat="1" ht="12.75">
      <c r="A411" s="24" t="s">
        <v>488</v>
      </c>
      <c r="B411" s="25" t="s">
        <v>302</v>
      </c>
      <c r="C411">
        <v>394</v>
      </c>
      <c r="D411">
        <v>419487.5</v>
      </c>
      <c r="E411" s="27">
        <v>19650</v>
      </c>
      <c r="F411" s="28">
        <f t="shared" si="57"/>
        <v>8411.09796437659</v>
      </c>
      <c r="G411" s="29">
        <f t="shared" si="58"/>
        <v>0.0003750324591128004</v>
      </c>
      <c r="H411" s="30">
        <f t="shared" si="59"/>
        <v>21.34796437659033</v>
      </c>
      <c r="I411" s="30">
        <f t="shared" si="60"/>
        <v>4471.0979643765895</v>
      </c>
      <c r="J411" s="30">
        <f t="shared" si="61"/>
        <v>4471.0979643765895</v>
      </c>
      <c r="K411" s="30">
        <f t="shared" si="62"/>
        <v>0.00048582501173161986</v>
      </c>
      <c r="L411" s="36">
        <f t="shared" si="54"/>
        <v>51135.76655788544</v>
      </c>
      <c r="M411" s="37">
        <f t="shared" si="55"/>
        <v>18503.889283828776</v>
      </c>
      <c r="N411" s="38">
        <f t="shared" si="56"/>
        <v>69639.65584171422</v>
      </c>
      <c r="P411" s="35"/>
    </row>
    <row r="412" spans="1:16" s="14" customFormat="1" ht="12.75">
      <c r="A412" s="24" t="s">
        <v>481</v>
      </c>
      <c r="B412" s="25" t="s">
        <v>94</v>
      </c>
      <c r="C412">
        <v>10504</v>
      </c>
      <c r="D412">
        <v>13173872</v>
      </c>
      <c r="E412" s="27">
        <v>1103700</v>
      </c>
      <c r="F412" s="28">
        <f t="shared" si="57"/>
        <v>125376.7794581861</v>
      </c>
      <c r="G412" s="29">
        <f t="shared" si="58"/>
        <v>0.005590276336691295</v>
      </c>
      <c r="H412" s="30">
        <f t="shared" si="59"/>
        <v>11.936098577512006</v>
      </c>
      <c r="I412" s="30">
        <f t="shared" si="60"/>
        <v>20336.77945818611</v>
      </c>
      <c r="J412" s="30">
        <f t="shared" si="61"/>
        <v>20336.77945818611</v>
      </c>
      <c r="K412" s="30">
        <f t="shared" si="62"/>
        <v>0.0022097740191729903</v>
      </c>
      <c r="L412" s="36">
        <f t="shared" si="54"/>
        <v>762235.5313547316</v>
      </c>
      <c r="M412" s="37">
        <f t="shared" si="55"/>
        <v>84164.90054169242</v>
      </c>
      <c r="N412" s="38">
        <f t="shared" si="56"/>
        <v>846400.431896424</v>
      </c>
      <c r="P412" s="35"/>
    </row>
    <row r="413" spans="1:16" s="14" customFormat="1" ht="12.75">
      <c r="A413" s="24" t="s">
        <v>491</v>
      </c>
      <c r="B413" s="25" t="s">
        <v>367</v>
      </c>
      <c r="C413">
        <v>642</v>
      </c>
      <c r="D413">
        <v>784715</v>
      </c>
      <c r="E413" s="27">
        <v>53500</v>
      </c>
      <c r="F413" s="28">
        <f t="shared" si="57"/>
        <v>9416.58</v>
      </c>
      <c r="G413" s="29">
        <f t="shared" si="58"/>
        <v>0.00041986470360818847</v>
      </c>
      <c r="H413" s="30">
        <f t="shared" si="59"/>
        <v>14.667570093457943</v>
      </c>
      <c r="I413" s="30">
        <f t="shared" si="60"/>
        <v>2996.5799999999995</v>
      </c>
      <c r="J413" s="30">
        <f t="shared" si="61"/>
        <v>2996.5799999999995</v>
      </c>
      <c r="K413" s="30">
        <f t="shared" si="62"/>
        <v>0.0003256053714890416</v>
      </c>
      <c r="L413" s="36">
        <f t="shared" si="54"/>
        <v>57248.65394423477</v>
      </c>
      <c r="M413" s="37">
        <f t="shared" si="55"/>
        <v>12401.514122911161</v>
      </c>
      <c r="N413" s="38">
        <f t="shared" si="56"/>
        <v>69650.16806714593</v>
      </c>
      <c r="P413" s="35"/>
    </row>
    <row r="414" spans="1:16" s="14" customFormat="1" ht="12.75">
      <c r="A414" s="24" t="s">
        <v>488</v>
      </c>
      <c r="B414" s="25" t="s">
        <v>303</v>
      </c>
      <c r="C414">
        <v>1212</v>
      </c>
      <c r="D414">
        <v>1468779.44</v>
      </c>
      <c r="E414" s="27">
        <v>91900</v>
      </c>
      <c r="F414" s="28">
        <f t="shared" si="57"/>
        <v>19370.627652665942</v>
      </c>
      <c r="G414" s="29">
        <f t="shared" si="58"/>
        <v>0.0008636939141483602</v>
      </c>
      <c r="H414" s="30">
        <f t="shared" si="59"/>
        <v>15.982366050054406</v>
      </c>
      <c r="I414" s="30">
        <f t="shared" si="60"/>
        <v>7250.627652665939</v>
      </c>
      <c r="J414" s="30">
        <f t="shared" si="61"/>
        <v>7250.627652665939</v>
      </c>
      <c r="K414" s="30">
        <f t="shared" si="62"/>
        <v>0.0007878459144674968</v>
      </c>
      <c r="L414" s="36">
        <f t="shared" si="54"/>
        <v>117764.87420805614</v>
      </c>
      <c r="M414" s="37">
        <f t="shared" si="55"/>
        <v>30007.12853803565</v>
      </c>
      <c r="N414" s="38">
        <f t="shared" si="56"/>
        <v>147772.00274609178</v>
      </c>
      <c r="P414" s="35"/>
    </row>
    <row r="415" spans="1:16" s="14" customFormat="1" ht="12.75">
      <c r="A415" s="24" t="s">
        <v>493</v>
      </c>
      <c r="B415" s="25" t="s">
        <v>427</v>
      </c>
      <c r="C415">
        <v>1145</v>
      </c>
      <c r="D415">
        <v>2765668.08</v>
      </c>
      <c r="E415" s="27">
        <v>167650</v>
      </c>
      <c r="F415" s="28">
        <f t="shared" si="57"/>
        <v>18888.696400835073</v>
      </c>
      <c r="G415" s="29">
        <f t="shared" si="58"/>
        <v>0.0008422056538447796</v>
      </c>
      <c r="H415" s="30">
        <f t="shared" si="59"/>
        <v>16.496678079331943</v>
      </c>
      <c r="I415" s="30">
        <f t="shared" si="60"/>
        <v>7438.696400835075</v>
      </c>
      <c r="J415" s="30">
        <f t="shared" si="61"/>
        <v>7438.696400835075</v>
      </c>
      <c r="K415" s="30">
        <f t="shared" si="62"/>
        <v>0.0008082812756502753</v>
      </c>
      <c r="L415" s="36">
        <f t="shared" si="54"/>
        <v>114834.94471550392</v>
      </c>
      <c r="M415" s="37">
        <f t="shared" si="55"/>
        <v>30785.461583206397</v>
      </c>
      <c r="N415" s="38">
        <f t="shared" si="56"/>
        <v>145620.40629871032</v>
      </c>
      <c r="P415" s="35"/>
    </row>
    <row r="416" spans="1:16" s="14" customFormat="1" ht="12.75">
      <c r="A416" s="39" t="s">
        <v>480</v>
      </c>
      <c r="B416" s="25" t="s">
        <v>64</v>
      </c>
      <c r="C416">
        <v>238</v>
      </c>
      <c r="D416">
        <v>289535.17</v>
      </c>
      <c r="E416" s="27">
        <v>16700</v>
      </c>
      <c r="F416" s="28">
        <f t="shared" si="57"/>
        <v>4126.309608383233</v>
      </c>
      <c r="G416" s="29">
        <f t="shared" si="58"/>
        <v>0.0001839831192130738</v>
      </c>
      <c r="H416" s="30">
        <f t="shared" si="59"/>
        <v>17.337435329341318</v>
      </c>
      <c r="I416" s="30">
        <f t="shared" si="60"/>
        <v>1746.3096083832336</v>
      </c>
      <c r="J416" s="30">
        <f t="shared" si="61"/>
        <v>1746.3096083832336</v>
      </c>
      <c r="K416" s="30">
        <f t="shared" si="62"/>
        <v>0.00018975224715258917</v>
      </c>
      <c r="L416" s="36">
        <f t="shared" si="54"/>
        <v>25086.142828617463</v>
      </c>
      <c r="M416" s="37">
        <f t="shared" si="55"/>
        <v>7227.200098559069</v>
      </c>
      <c r="N416" s="38">
        <f t="shared" si="56"/>
        <v>32313.342927176534</v>
      </c>
      <c r="P416" s="35"/>
    </row>
    <row r="417" spans="1:16" s="14" customFormat="1" ht="12.75">
      <c r="A417" s="24" t="s">
        <v>492</v>
      </c>
      <c r="B417" s="25" t="s">
        <v>388</v>
      </c>
      <c r="C417">
        <v>1623</v>
      </c>
      <c r="D417">
        <v>3629196.63</v>
      </c>
      <c r="E417" s="27">
        <v>194350</v>
      </c>
      <c r="F417" s="28">
        <f t="shared" si="57"/>
        <v>30307.106408489835</v>
      </c>
      <c r="G417" s="29">
        <f t="shared" si="58"/>
        <v>0.0013513275785287668</v>
      </c>
      <c r="H417" s="30">
        <f t="shared" si="59"/>
        <v>18.67350980190378</v>
      </c>
      <c r="I417" s="30">
        <f t="shared" si="60"/>
        <v>14077.106408489835</v>
      </c>
      <c r="J417" s="30">
        <f t="shared" si="61"/>
        <v>14077.106408489835</v>
      </c>
      <c r="K417" s="30">
        <f t="shared" si="62"/>
        <v>0.0015296042360381174</v>
      </c>
      <c r="L417" s="36">
        <f t="shared" si="54"/>
        <v>184253.84235367135</v>
      </c>
      <c r="M417" s="37">
        <f t="shared" si="55"/>
        <v>58258.89311635596</v>
      </c>
      <c r="N417" s="38">
        <f t="shared" si="56"/>
        <v>242512.7354700273</v>
      </c>
      <c r="P417" s="35"/>
    </row>
    <row r="418" spans="1:16" s="14" customFormat="1" ht="14.25">
      <c r="A418" s="24" t="s">
        <v>487</v>
      </c>
      <c r="B418" s="25" t="s">
        <v>244</v>
      </c>
      <c r="C418">
        <v>234</v>
      </c>
      <c r="D418" s="103">
        <v>692180.1699999999</v>
      </c>
      <c r="E418" s="27">
        <v>76650</v>
      </c>
      <c r="F418" s="28">
        <f t="shared" si="57"/>
        <v>2113.1136305283753</v>
      </c>
      <c r="G418" s="29">
        <f t="shared" si="58"/>
        <v>9.42191143888991E-05</v>
      </c>
      <c r="H418" s="30">
        <f t="shared" si="59"/>
        <v>9.030400130463143</v>
      </c>
      <c r="I418" s="30">
        <f t="shared" si="60"/>
        <v>-226.88636947162462</v>
      </c>
      <c r="J418" s="30">
        <f t="shared" si="61"/>
        <v>0</v>
      </c>
      <c r="K418" s="30">
        <f t="shared" si="62"/>
        <v>0</v>
      </c>
      <c r="L418" s="36">
        <f t="shared" si="54"/>
        <v>12846.799047952074</v>
      </c>
      <c r="M418" s="37">
        <f t="shared" si="55"/>
        <v>0</v>
      </c>
      <c r="N418" s="38">
        <f t="shared" si="56"/>
        <v>12846.799047952074</v>
      </c>
      <c r="P418" s="35"/>
    </row>
    <row r="419" spans="1:16" s="14" customFormat="1" ht="12.75">
      <c r="A419" s="24" t="s">
        <v>483</v>
      </c>
      <c r="B419" s="25" t="s">
        <v>145</v>
      </c>
      <c r="C419">
        <v>1053</v>
      </c>
      <c r="D419">
        <v>3414879.87</v>
      </c>
      <c r="E419" s="27">
        <v>286100</v>
      </c>
      <c r="F419" s="28">
        <f t="shared" si="57"/>
        <v>12568.572188430619</v>
      </c>
      <c r="G419" s="29">
        <f t="shared" si="58"/>
        <v>0.0005604051403666239</v>
      </c>
      <c r="H419" s="30">
        <f t="shared" si="59"/>
        <v>11.935965990912269</v>
      </c>
      <c r="I419" s="30">
        <f t="shared" si="60"/>
        <v>2038.5721884306192</v>
      </c>
      <c r="J419" s="30">
        <f t="shared" si="61"/>
        <v>2038.5721884306192</v>
      </c>
      <c r="K419" s="30">
        <f t="shared" si="62"/>
        <v>0.00022150920540121754</v>
      </c>
      <c r="L419" s="36">
        <f t="shared" si="54"/>
        <v>76411.37650703313</v>
      </c>
      <c r="M419" s="37">
        <f t="shared" si="55"/>
        <v>8436.745151271198</v>
      </c>
      <c r="N419" s="38">
        <f t="shared" si="56"/>
        <v>84848.12165830433</v>
      </c>
      <c r="P419" s="35"/>
    </row>
    <row r="420" spans="1:16" s="14" customFormat="1" ht="14.25">
      <c r="A420" s="24" t="s">
        <v>487</v>
      </c>
      <c r="B420" s="25" t="s">
        <v>245</v>
      </c>
      <c r="C420">
        <v>383</v>
      </c>
      <c r="D420" s="103">
        <v>641679.18</v>
      </c>
      <c r="E420" s="27">
        <v>48900</v>
      </c>
      <c r="F420" s="28">
        <f t="shared" si="57"/>
        <v>5025.830796319019</v>
      </c>
      <c r="G420" s="29">
        <f t="shared" si="58"/>
        <v>0.00022409080129743398</v>
      </c>
      <c r="H420" s="30">
        <f t="shared" si="59"/>
        <v>13.122273619631903</v>
      </c>
      <c r="I420" s="30">
        <f t="shared" si="60"/>
        <v>1195.8307963190189</v>
      </c>
      <c r="J420" s="30">
        <f t="shared" si="61"/>
        <v>1195.8307963190189</v>
      </c>
      <c r="K420" s="30">
        <f t="shared" si="62"/>
        <v>0.00012993777261861543</v>
      </c>
      <c r="L420" s="36">
        <f t="shared" si="54"/>
        <v>30554.834986879036</v>
      </c>
      <c r="M420" s="37">
        <f t="shared" si="55"/>
        <v>4949.012710877872</v>
      </c>
      <c r="N420" s="38">
        <f t="shared" si="56"/>
        <v>35503.84769775691</v>
      </c>
      <c r="P420" s="35"/>
    </row>
    <row r="421" spans="1:16" s="14" customFormat="1" ht="12.75">
      <c r="A421" s="24" t="s">
        <v>482</v>
      </c>
      <c r="B421" s="25" t="s">
        <v>113</v>
      </c>
      <c r="C421">
        <v>1180</v>
      </c>
      <c r="D421">
        <v>1172284.4</v>
      </c>
      <c r="E421" s="27">
        <v>83650</v>
      </c>
      <c r="F421" s="28">
        <f t="shared" si="57"/>
        <v>16536.70761506276</v>
      </c>
      <c r="G421" s="29">
        <f t="shared" si="58"/>
        <v>0.0007373356188184669</v>
      </c>
      <c r="H421" s="30">
        <f t="shared" si="59"/>
        <v>14.0141589958159</v>
      </c>
      <c r="I421" s="30">
        <f t="shared" si="60"/>
        <v>4736.707615062761</v>
      </c>
      <c r="J421" s="30">
        <f t="shared" si="61"/>
        <v>4736.707615062761</v>
      </c>
      <c r="K421" s="30">
        <f t="shared" si="62"/>
        <v>0.0005146858894598118</v>
      </c>
      <c r="L421" s="36">
        <f t="shared" si="54"/>
        <v>100535.89006111772</v>
      </c>
      <c r="M421" s="37">
        <f t="shared" si="55"/>
        <v>19603.129695953947</v>
      </c>
      <c r="N421" s="38">
        <f t="shared" si="56"/>
        <v>120139.01975707167</v>
      </c>
      <c r="P421" s="35"/>
    </row>
    <row r="422" spans="1:16" s="14" customFormat="1" ht="12.75">
      <c r="A422" s="24" t="s">
        <v>483</v>
      </c>
      <c r="B422" s="25" t="s">
        <v>146</v>
      </c>
      <c r="C422">
        <v>1249</v>
      </c>
      <c r="D422">
        <v>2547505.56</v>
      </c>
      <c r="E422" s="27">
        <v>190250</v>
      </c>
      <c r="F422" s="28">
        <f t="shared" si="57"/>
        <v>16724.491166570304</v>
      </c>
      <c r="G422" s="29">
        <f t="shared" si="58"/>
        <v>0.0007457084766071978</v>
      </c>
      <c r="H422" s="30">
        <f t="shared" si="59"/>
        <v>13.39030517739816</v>
      </c>
      <c r="I422" s="30">
        <f t="shared" si="60"/>
        <v>4234.491166570302</v>
      </c>
      <c r="J422" s="30">
        <f t="shared" si="61"/>
        <v>4234.491166570302</v>
      </c>
      <c r="K422" s="30">
        <f t="shared" si="62"/>
        <v>0.0004601155548519274</v>
      </c>
      <c r="L422" s="36">
        <f t="shared" si="54"/>
        <v>101677.53124684276</v>
      </c>
      <c r="M422" s="37">
        <f t="shared" si="55"/>
        <v>17524.678802356077</v>
      </c>
      <c r="N422" s="38">
        <f t="shared" si="56"/>
        <v>119202.21004919884</v>
      </c>
      <c r="P422" s="35"/>
    </row>
    <row r="423" spans="1:16" s="14" customFormat="1" ht="14.25">
      <c r="A423" s="24" t="s">
        <v>487</v>
      </c>
      <c r="B423" s="25" t="s">
        <v>246</v>
      </c>
      <c r="C423">
        <v>919</v>
      </c>
      <c r="D423" s="103">
        <v>1280779.52</v>
      </c>
      <c r="E423" s="27">
        <v>70300</v>
      </c>
      <c r="F423" s="28">
        <f t="shared" si="57"/>
        <v>16743.04948620199</v>
      </c>
      <c r="G423" s="29">
        <f t="shared" si="58"/>
        <v>0.0007465359514835993</v>
      </c>
      <c r="H423" s="30">
        <f t="shared" si="59"/>
        <v>18.21876984352774</v>
      </c>
      <c r="I423" s="30">
        <f t="shared" si="60"/>
        <v>7553.049486201991</v>
      </c>
      <c r="J423" s="30">
        <f t="shared" si="61"/>
        <v>7553.049486201991</v>
      </c>
      <c r="K423" s="30">
        <f t="shared" si="62"/>
        <v>0.000820706766991008</v>
      </c>
      <c r="L423" s="36">
        <f t="shared" si="54"/>
        <v>101790.35764648902</v>
      </c>
      <c r="M423" s="37">
        <f t="shared" si="55"/>
        <v>31258.718230176037</v>
      </c>
      <c r="N423" s="38">
        <f t="shared" si="56"/>
        <v>133049.07587666507</v>
      </c>
      <c r="P423" s="35"/>
    </row>
    <row r="424" spans="1:16" s="14" customFormat="1" ht="12.75">
      <c r="A424" s="24" t="s">
        <v>483</v>
      </c>
      <c r="B424" s="25" t="s">
        <v>147</v>
      </c>
      <c r="C424">
        <v>1488</v>
      </c>
      <c r="D424">
        <v>2700628.61</v>
      </c>
      <c r="E424" s="27">
        <v>353200</v>
      </c>
      <c r="F424" s="28">
        <f t="shared" si="57"/>
        <v>11377.506714835787</v>
      </c>
      <c r="G424" s="29">
        <f t="shared" si="58"/>
        <v>0.0005072981363323736</v>
      </c>
      <c r="H424" s="30">
        <f t="shared" si="59"/>
        <v>7.646173867497168</v>
      </c>
      <c r="I424" s="30">
        <f t="shared" si="60"/>
        <v>-3502.4932851642134</v>
      </c>
      <c r="J424" s="30">
        <f t="shared" si="61"/>
        <v>0</v>
      </c>
      <c r="K424" s="30">
        <f t="shared" si="62"/>
        <v>0</v>
      </c>
      <c r="L424" s="36">
        <f t="shared" si="54"/>
        <v>69170.22365506813</v>
      </c>
      <c r="M424" s="37">
        <f t="shared" si="55"/>
        <v>0</v>
      </c>
      <c r="N424" s="38">
        <f t="shared" si="56"/>
        <v>69170.22365506813</v>
      </c>
      <c r="P424" s="35"/>
    </row>
    <row r="425" spans="1:16" s="14" customFormat="1" ht="12.75">
      <c r="A425" s="24" t="s">
        <v>483</v>
      </c>
      <c r="B425" s="25" t="s">
        <v>148</v>
      </c>
      <c r="C425">
        <v>337</v>
      </c>
      <c r="D425">
        <v>2030855.37</v>
      </c>
      <c r="E425" s="27">
        <v>158600</v>
      </c>
      <c r="F425" s="28">
        <f t="shared" si="57"/>
        <v>4315.247539029004</v>
      </c>
      <c r="G425" s="29">
        <f t="shared" si="58"/>
        <v>0.00019240744824239558</v>
      </c>
      <c r="H425" s="30">
        <f t="shared" si="59"/>
        <v>12.804888839848676</v>
      </c>
      <c r="I425" s="30">
        <f t="shared" si="60"/>
        <v>945.2475390290039</v>
      </c>
      <c r="J425" s="30">
        <f t="shared" si="61"/>
        <v>945.2475390290039</v>
      </c>
      <c r="K425" s="30">
        <f t="shared" si="62"/>
        <v>0.00010270964769658785</v>
      </c>
      <c r="L425" s="36">
        <f t="shared" si="54"/>
        <v>26234.802130453114</v>
      </c>
      <c r="M425" s="37">
        <f t="shared" si="55"/>
        <v>3911.9598692226514</v>
      </c>
      <c r="N425" s="38">
        <f t="shared" si="56"/>
        <v>30146.761999675764</v>
      </c>
      <c r="P425" s="35"/>
    </row>
    <row r="426" spans="1:16" s="14" customFormat="1" ht="12.75">
      <c r="A426" s="24" t="s">
        <v>492</v>
      </c>
      <c r="B426" s="25" t="s">
        <v>389</v>
      </c>
      <c r="C426">
        <v>1391</v>
      </c>
      <c r="D426">
        <v>1988952.18</v>
      </c>
      <c r="E426" s="27">
        <v>121850</v>
      </c>
      <c r="F426" s="28">
        <f t="shared" si="57"/>
        <v>22705.231697825195</v>
      </c>
      <c r="G426" s="29">
        <f t="shared" si="58"/>
        <v>0.00101237661413832</v>
      </c>
      <c r="H426" s="30">
        <f t="shared" si="59"/>
        <v>16.32295592942142</v>
      </c>
      <c r="I426" s="30">
        <f t="shared" si="60"/>
        <v>8795.231697825193</v>
      </c>
      <c r="J426" s="30">
        <f t="shared" si="61"/>
        <v>8795.231697825193</v>
      </c>
      <c r="K426" s="30">
        <f t="shared" si="62"/>
        <v>0.0009556810378173006</v>
      </c>
      <c r="L426" s="36">
        <f t="shared" si="54"/>
        <v>138037.79633290056</v>
      </c>
      <c r="M426" s="37">
        <f t="shared" si="55"/>
        <v>36399.55886872871</v>
      </c>
      <c r="N426" s="38">
        <f t="shared" si="56"/>
        <v>174437.35520162928</v>
      </c>
      <c r="P426" s="35"/>
    </row>
    <row r="427" spans="1:16" s="14" customFormat="1" ht="14.25">
      <c r="A427" s="24" t="s">
        <v>487</v>
      </c>
      <c r="B427" s="25" t="s">
        <v>247</v>
      </c>
      <c r="C427">
        <v>386</v>
      </c>
      <c r="D427" s="103">
        <v>1239501.63</v>
      </c>
      <c r="E427" s="27">
        <v>91300</v>
      </c>
      <c r="F427" s="28">
        <f t="shared" si="57"/>
        <v>5240.3902429353775</v>
      </c>
      <c r="G427" s="29">
        <f t="shared" si="58"/>
        <v>0.0002336575376772995</v>
      </c>
      <c r="H427" s="30">
        <f t="shared" si="59"/>
        <v>13.57614052573932</v>
      </c>
      <c r="I427" s="30">
        <f t="shared" si="60"/>
        <v>1380.3902429353773</v>
      </c>
      <c r="J427" s="30">
        <f t="shared" si="61"/>
        <v>1380.3902429353773</v>
      </c>
      <c r="K427" s="30">
        <f t="shared" si="62"/>
        <v>0.0001499918166212222</v>
      </c>
      <c r="L427" s="36">
        <f t="shared" si="54"/>
        <v>31859.261807423907</v>
      </c>
      <c r="M427" s="37">
        <f t="shared" si="55"/>
        <v>5712.822315069798</v>
      </c>
      <c r="N427" s="38">
        <f t="shared" si="56"/>
        <v>37572.0841224937</v>
      </c>
      <c r="P427" s="35"/>
    </row>
    <row r="428" spans="1:16" s="14" customFormat="1" ht="12.75">
      <c r="A428" s="24" t="s">
        <v>493</v>
      </c>
      <c r="B428" s="25" t="s">
        <v>428</v>
      </c>
      <c r="C428">
        <v>61</v>
      </c>
      <c r="D428">
        <v>137207.62</v>
      </c>
      <c r="E428" s="27">
        <v>7550</v>
      </c>
      <c r="F428" s="28">
        <f t="shared" si="57"/>
        <v>1108.564876821192</v>
      </c>
      <c r="G428" s="29">
        <f t="shared" si="58"/>
        <v>4.942848289261895E-05</v>
      </c>
      <c r="H428" s="30">
        <f t="shared" si="59"/>
        <v>18.173194701986755</v>
      </c>
      <c r="I428" s="30">
        <f t="shared" si="60"/>
        <v>498.56487682119206</v>
      </c>
      <c r="J428" s="30">
        <f t="shared" si="61"/>
        <v>498.56487682119206</v>
      </c>
      <c r="K428" s="30">
        <f t="shared" si="62"/>
        <v>5.417355849960707E-05</v>
      </c>
      <c r="L428" s="36">
        <f t="shared" si="54"/>
        <v>6739.585604101454</v>
      </c>
      <c r="M428" s="37">
        <f t="shared" si="55"/>
        <v>2063.3386597672943</v>
      </c>
      <c r="N428" s="38">
        <f t="shared" si="56"/>
        <v>8802.924263868748</v>
      </c>
      <c r="P428" s="35"/>
    </row>
    <row r="429" spans="1:16" s="14" customFormat="1" ht="12.75">
      <c r="A429" s="24" t="s">
        <v>482</v>
      </c>
      <c r="B429" s="25" t="s">
        <v>114</v>
      </c>
      <c r="C429">
        <v>521</v>
      </c>
      <c r="D429">
        <v>829863.56</v>
      </c>
      <c r="E429" s="27">
        <v>40600</v>
      </c>
      <c r="F429" s="28">
        <f t="shared" si="57"/>
        <v>10649.234353694583</v>
      </c>
      <c r="G429" s="29">
        <f t="shared" si="58"/>
        <v>0.0004748260648311929</v>
      </c>
      <c r="H429" s="30">
        <f t="shared" si="59"/>
        <v>20.439989162561577</v>
      </c>
      <c r="I429" s="30">
        <f t="shared" si="60"/>
        <v>5439.234353694582</v>
      </c>
      <c r="J429" s="30">
        <f t="shared" si="61"/>
        <v>5439.234353694582</v>
      </c>
      <c r="K429" s="30">
        <f t="shared" si="62"/>
        <v>0.0005910217388992391</v>
      </c>
      <c r="L429" s="36">
        <f t="shared" si="54"/>
        <v>64742.64884764084</v>
      </c>
      <c r="M429" s="37">
        <f t="shared" si="55"/>
        <v>22510.5759416291</v>
      </c>
      <c r="N429" s="38">
        <f t="shared" si="56"/>
        <v>87253.22478926994</v>
      </c>
      <c r="P429" s="35"/>
    </row>
    <row r="430" spans="1:16" s="14" customFormat="1" ht="12.75">
      <c r="A430" s="24" t="s">
        <v>491</v>
      </c>
      <c r="B430" s="25" t="s">
        <v>368</v>
      </c>
      <c r="C430">
        <v>35</v>
      </c>
      <c r="D430">
        <v>464686.64</v>
      </c>
      <c r="E430" s="27">
        <v>49200</v>
      </c>
      <c r="F430" s="28">
        <f t="shared" si="57"/>
        <v>330.5697642276423</v>
      </c>
      <c r="G430" s="29">
        <f t="shared" si="58"/>
        <v>1.4739382671762761E-05</v>
      </c>
      <c r="H430" s="30">
        <f t="shared" si="59"/>
        <v>9.444850406504065</v>
      </c>
      <c r="I430" s="30">
        <f t="shared" si="60"/>
        <v>-19.430235772357733</v>
      </c>
      <c r="J430" s="30">
        <f t="shared" si="61"/>
        <v>0</v>
      </c>
      <c r="K430" s="30">
        <f t="shared" si="62"/>
        <v>0</v>
      </c>
      <c r="L430" s="36">
        <f t="shared" si="54"/>
        <v>2009.718394225459</v>
      </c>
      <c r="M430" s="37">
        <f t="shared" si="55"/>
        <v>0</v>
      </c>
      <c r="N430" s="38">
        <f t="shared" si="56"/>
        <v>2009.718394225459</v>
      </c>
      <c r="P430" s="35"/>
    </row>
    <row r="431" spans="1:16" s="14" customFormat="1" ht="12.75">
      <c r="A431" s="24" t="s">
        <v>485</v>
      </c>
      <c r="B431" s="25" t="s">
        <v>194</v>
      </c>
      <c r="C431">
        <v>2777</v>
      </c>
      <c r="D431">
        <v>7555281.03</v>
      </c>
      <c r="E431" s="27">
        <v>360300</v>
      </c>
      <c r="F431" s="28">
        <f t="shared" si="57"/>
        <v>58232.071663363866</v>
      </c>
      <c r="G431" s="29">
        <f t="shared" si="58"/>
        <v>0.0025964406939068176</v>
      </c>
      <c r="H431" s="30">
        <f t="shared" si="59"/>
        <v>20.96941723563697</v>
      </c>
      <c r="I431" s="30">
        <f t="shared" si="60"/>
        <v>30462.07166336387</v>
      </c>
      <c r="J431" s="30">
        <f t="shared" si="61"/>
        <v>30462.07166336387</v>
      </c>
      <c r="K431" s="30">
        <f t="shared" si="62"/>
        <v>0.003309978095120238</v>
      </c>
      <c r="L431" s="36">
        <f t="shared" si="54"/>
        <v>354025.3169528425</v>
      </c>
      <c r="M431" s="37">
        <f t="shared" si="55"/>
        <v>126068.98929657777</v>
      </c>
      <c r="N431" s="38">
        <f t="shared" si="56"/>
        <v>480094.3062494203</v>
      </c>
      <c r="P431" s="35"/>
    </row>
    <row r="432" spans="1:16" s="14" customFormat="1" ht="12.75">
      <c r="A432" s="24" t="s">
        <v>492</v>
      </c>
      <c r="B432" s="25" t="s">
        <v>390</v>
      </c>
      <c r="C432">
        <v>959</v>
      </c>
      <c r="D432">
        <v>1041296.87</v>
      </c>
      <c r="E432" s="27">
        <v>50550</v>
      </c>
      <c r="F432" s="28">
        <f t="shared" si="57"/>
        <v>19754.771480316518</v>
      </c>
      <c r="G432" s="29">
        <f t="shared" si="58"/>
        <v>0.0008808220471158945</v>
      </c>
      <c r="H432" s="30">
        <f t="shared" si="59"/>
        <v>20.599344609297724</v>
      </c>
      <c r="I432" s="30">
        <f t="shared" si="60"/>
        <v>10164.771480316516</v>
      </c>
      <c r="J432" s="30">
        <f t="shared" si="61"/>
        <v>10164.771480316516</v>
      </c>
      <c r="K432" s="30">
        <f t="shared" si="62"/>
        <v>0.0011044938543104724</v>
      </c>
      <c r="L432" s="36">
        <f t="shared" si="54"/>
        <v>120100.29928318762</v>
      </c>
      <c r="M432" s="37">
        <f t="shared" si="55"/>
        <v>42067.47594568138</v>
      </c>
      <c r="N432" s="38">
        <f t="shared" si="56"/>
        <v>162167.775228869</v>
      </c>
      <c r="P432" s="35"/>
    </row>
    <row r="433" spans="1:16" s="14" customFormat="1" ht="12.75">
      <c r="A433" s="24" t="s">
        <v>493</v>
      </c>
      <c r="B433" s="25" t="s">
        <v>429</v>
      </c>
      <c r="C433">
        <v>224</v>
      </c>
      <c r="D433">
        <v>233631</v>
      </c>
      <c r="E433" s="27">
        <v>19650</v>
      </c>
      <c r="F433" s="28">
        <f t="shared" si="57"/>
        <v>2663.274503816794</v>
      </c>
      <c r="G433" s="29">
        <f t="shared" si="58"/>
        <v>0.00011874958426225694</v>
      </c>
      <c r="H433" s="30">
        <f t="shared" si="59"/>
        <v>11.889618320610687</v>
      </c>
      <c r="I433" s="30">
        <f t="shared" si="60"/>
        <v>423.27450381679387</v>
      </c>
      <c r="J433" s="30">
        <f t="shared" si="61"/>
        <v>423.27450381679387</v>
      </c>
      <c r="K433" s="30">
        <f t="shared" si="62"/>
        <v>4.5992582229443886E-05</v>
      </c>
      <c r="L433" s="36">
        <f t="shared" si="54"/>
        <v>16191.534551558125</v>
      </c>
      <c r="M433" s="37">
        <f t="shared" si="55"/>
        <v>1751.7452352188777</v>
      </c>
      <c r="N433" s="38">
        <f t="shared" si="56"/>
        <v>17943.279786777002</v>
      </c>
      <c r="P433" s="35"/>
    </row>
    <row r="434" spans="1:16" s="14" customFormat="1" ht="12.75">
      <c r="A434" s="24" t="s">
        <v>490</v>
      </c>
      <c r="B434" s="25" t="s">
        <v>335</v>
      </c>
      <c r="C434">
        <v>8768</v>
      </c>
      <c r="D434">
        <v>18228930.21</v>
      </c>
      <c r="E434" s="27">
        <v>937550</v>
      </c>
      <c r="F434" s="28">
        <f t="shared" si="57"/>
        <v>170477.58528215028</v>
      </c>
      <c r="G434" s="29">
        <f t="shared" si="58"/>
        <v>0.007601222611216567</v>
      </c>
      <c r="H434" s="30">
        <f t="shared" si="59"/>
        <v>19.443155255719695</v>
      </c>
      <c r="I434" s="30">
        <f t="shared" si="60"/>
        <v>82797.58528215029</v>
      </c>
      <c r="J434" s="30">
        <f t="shared" si="61"/>
        <v>82797.58528215029</v>
      </c>
      <c r="K434" s="30">
        <f t="shared" si="62"/>
        <v>0.008996702412146566</v>
      </c>
      <c r="L434" s="36">
        <f t="shared" si="54"/>
        <v>1036428.5425352509</v>
      </c>
      <c r="M434" s="37">
        <f t="shared" si="55"/>
        <v>342662.44292477705</v>
      </c>
      <c r="N434" s="38">
        <f t="shared" si="56"/>
        <v>1379090.985460028</v>
      </c>
      <c r="P434" s="35"/>
    </row>
    <row r="435" spans="1:16" s="14" customFormat="1" ht="12.75">
      <c r="A435" s="24" t="s">
        <v>483</v>
      </c>
      <c r="B435" s="25" t="s">
        <v>149</v>
      </c>
      <c r="C435">
        <v>1568</v>
      </c>
      <c r="D435">
        <v>4963977.81</v>
      </c>
      <c r="E435" s="27">
        <v>496900</v>
      </c>
      <c r="F435" s="28">
        <f t="shared" si="57"/>
        <v>15664.152155524249</v>
      </c>
      <c r="G435" s="29">
        <f t="shared" si="58"/>
        <v>0.0006984302795763171</v>
      </c>
      <c r="H435" s="30">
        <f t="shared" si="59"/>
        <v>9.989892956329241</v>
      </c>
      <c r="I435" s="30">
        <f t="shared" si="60"/>
        <v>-15.847844475750264</v>
      </c>
      <c r="J435" s="30">
        <f t="shared" si="61"/>
        <v>0</v>
      </c>
      <c r="K435" s="30">
        <f t="shared" si="62"/>
        <v>0</v>
      </c>
      <c r="L435" s="36">
        <f t="shared" si="54"/>
        <v>95231.13764035849</v>
      </c>
      <c r="M435" s="37">
        <f t="shared" si="55"/>
        <v>0</v>
      </c>
      <c r="N435" s="38">
        <f t="shared" si="56"/>
        <v>95231.13764035849</v>
      </c>
      <c r="P435" s="35"/>
    </row>
    <row r="436" spans="1:16" s="14" customFormat="1" ht="12.75">
      <c r="A436" s="24" t="s">
        <v>483</v>
      </c>
      <c r="B436" s="25" t="s">
        <v>150</v>
      </c>
      <c r="C436">
        <v>1541</v>
      </c>
      <c r="D436">
        <v>3032860.99</v>
      </c>
      <c r="E436" s="27">
        <v>306950</v>
      </c>
      <c r="F436" s="28">
        <f t="shared" si="57"/>
        <v>15226.058920312755</v>
      </c>
      <c r="G436" s="29">
        <f t="shared" si="58"/>
        <v>0.0006788966605389568</v>
      </c>
      <c r="H436" s="30">
        <f t="shared" si="59"/>
        <v>9.880635250040724</v>
      </c>
      <c r="I436" s="30">
        <f t="shared" si="60"/>
        <v>-183.94107968724438</v>
      </c>
      <c r="J436" s="30">
        <f t="shared" si="61"/>
        <v>0</v>
      </c>
      <c r="K436" s="30">
        <f t="shared" si="62"/>
        <v>0</v>
      </c>
      <c r="L436" s="36">
        <f t="shared" si="54"/>
        <v>92567.7239574786</v>
      </c>
      <c r="M436" s="37">
        <f t="shared" si="55"/>
        <v>0</v>
      </c>
      <c r="N436" s="38">
        <f t="shared" si="56"/>
        <v>92567.7239574786</v>
      </c>
      <c r="P436" s="35"/>
    </row>
    <row r="437" spans="1:16" s="14" customFormat="1" ht="12.75">
      <c r="A437" s="24" t="s">
        <v>492</v>
      </c>
      <c r="B437" s="25" t="s">
        <v>391</v>
      </c>
      <c r="C437">
        <v>1051</v>
      </c>
      <c r="D437">
        <v>962491.97</v>
      </c>
      <c r="E437" s="27">
        <v>67350</v>
      </c>
      <c r="F437" s="28">
        <f t="shared" si="57"/>
        <v>15019.733637268004</v>
      </c>
      <c r="G437" s="29">
        <f t="shared" si="58"/>
        <v>0.0006696970675006711</v>
      </c>
      <c r="H437" s="30">
        <f t="shared" si="59"/>
        <v>14.290897847067557</v>
      </c>
      <c r="I437" s="30">
        <f t="shared" si="60"/>
        <v>4509.733637268002</v>
      </c>
      <c r="J437" s="30">
        <f t="shared" si="61"/>
        <v>4509.733637268002</v>
      </c>
      <c r="K437" s="30">
        <f t="shared" si="62"/>
        <v>0.0004900231251223978</v>
      </c>
      <c r="L437" s="36">
        <f t="shared" si="54"/>
        <v>91313.35722040683</v>
      </c>
      <c r="M437" s="37">
        <f t="shared" si="55"/>
        <v>18663.785179486833</v>
      </c>
      <c r="N437" s="38">
        <f t="shared" si="56"/>
        <v>109977.14239989367</v>
      </c>
      <c r="P437" s="35"/>
    </row>
    <row r="438" spans="1:16" s="14" customFormat="1" ht="12.75">
      <c r="A438" s="39" t="s">
        <v>479</v>
      </c>
      <c r="B438" s="25" t="s">
        <v>12</v>
      </c>
      <c r="C438">
        <v>5833</v>
      </c>
      <c r="D438">
        <v>6544260</v>
      </c>
      <c r="E438" s="27">
        <v>505700</v>
      </c>
      <c r="F438" s="28">
        <f t="shared" si="57"/>
        <v>75484.81032232549</v>
      </c>
      <c r="G438" s="29">
        <f t="shared" si="58"/>
        <v>0.003365702570668281</v>
      </c>
      <c r="H438" s="30">
        <f t="shared" si="59"/>
        <v>12.940992683409135</v>
      </c>
      <c r="I438" s="30">
        <f t="shared" si="60"/>
        <v>17154.810322325484</v>
      </c>
      <c r="J438" s="30">
        <f t="shared" si="61"/>
        <v>17154.810322325484</v>
      </c>
      <c r="K438" s="30">
        <f t="shared" si="62"/>
        <v>0.0018640244504818278</v>
      </c>
      <c r="L438" s="36">
        <f t="shared" si="54"/>
        <v>458914.3600106422</v>
      </c>
      <c r="M438" s="37">
        <f t="shared" si="55"/>
        <v>70996.14309919365</v>
      </c>
      <c r="N438" s="38">
        <f t="shared" si="56"/>
        <v>529910.5031098359</v>
      </c>
      <c r="P438" s="35"/>
    </row>
    <row r="439" spans="1:16" s="14" customFormat="1" ht="12.75">
      <c r="A439" s="24" t="s">
        <v>485</v>
      </c>
      <c r="B439" s="25" t="s">
        <v>195</v>
      </c>
      <c r="C439">
        <v>2255</v>
      </c>
      <c r="D439">
        <v>3570636</v>
      </c>
      <c r="E439" s="27">
        <v>234350</v>
      </c>
      <c r="F439" s="28">
        <f t="shared" si="57"/>
        <v>34357.94401536164</v>
      </c>
      <c r="G439" s="29">
        <f t="shared" si="58"/>
        <v>0.001531945566288031</v>
      </c>
      <c r="H439" s="30">
        <f t="shared" si="59"/>
        <v>15.236338809473011</v>
      </c>
      <c r="I439" s="30">
        <f t="shared" si="60"/>
        <v>11807.94401536164</v>
      </c>
      <c r="J439" s="30">
        <f t="shared" si="61"/>
        <v>11807.94401536164</v>
      </c>
      <c r="K439" s="30">
        <f t="shared" si="62"/>
        <v>0.0012830393307182299</v>
      </c>
      <c r="L439" s="36">
        <f t="shared" si="54"/>
        <v>208881.14869420006</v>
      </c>
      <c r="M439" s="37">
        <f t="shared" si="55"/>
        <v>48867.837491090424</v>
      </c>
      <c r="N439" s="38">
        <f t="shared" si="56"/>
        <v>257748.9861852905</v>
      </c>
      <c r="P439" s="35"/>
    </row>
    <row r="440" spans="1:16" s="14" customFormat="1" ht="12.75">
      <c r="A440" s="24" t="s">
        <v>492</v>
      </c>
      <c r="B440" s="25" t="s">
        <v>392</v>
      </c>
      <c r="C440">
        <v>2193</v>
      </c>
      <c r="D440">
        <v>2156293.22</v>
      </c>
      <c r="E440" s="27">
        <v>132000</v>
      </c>
      <c r="F440" s="28">
        <f t="shared" si="57"/>
        <v>35823.87145045454</v>
      </c>
      <c r="G440" s="29">
        <f t="shared" si="58"/>
        <v>0.0015973080639301042</v>
      </c>
      <c r="H440" s="30">
        <f t="shared" si="59"/>
        <v>16.335554696969698</v>
      </c>
      <c r="I440" s="30">
        <f t="shared" si="60"/>
        <v>13893.871450454548</v>
      </c>
      <c r="J440" s="30">
        <f t="shared" si="61"/>
        <v>13893.871450454548</v>
      </c>
      <c r="K440" s="30">
        <f t="shared" si="62"/>
        <v>0.0015096941096337303</v>
      </c>
      <c r="L440" s="36">
        <f t="shared" si="54"/>
        <v>217793.34106542118</v>
      </c>
      <c r="M440" s="37">
        <f t="shared" si="55"/>
        <v>57500.56498232128</v>
      </c>
      <c r="N440" s="38">
        <f t="shared" si="56"/>
        <v>275293.90604774246</v>
      </c>
      <c r="P440" s="35"/>
    </row>
    <row r="441" spans="1:16" s="14" customFormat="1" ht="12.75">
      <c r="A441" s="24" t="s">
        <v>495</v>
      </c>
      <c r="B441" s="25" t="s">
        <v>509</v>
      </c>
      <c r="C441" s="26">
        <v>7620</v>
      </c>
      <c r="D441">
        <v>30941566.379999995</v>
      </c>
      <c r="E441" s="27">
        <v>4200000</v>
      </c>
      <c r="F441" s="28">
        <f t="shared" si="57"/>
        <v>56136.84186085714</v>
      </c>
      <c r="G441" s="29">
        <f t="shared" si="58"/>
        <v>0.0025030189802888662</v>
      </c>
      <c r="H441" s="30">
        <f t="shared" si="59"/>
        <v>7.367039614285713</v>
      </c>
      <c r="I441" s="30">
        <f t="shared" si="60"/>
        <v>-20063.158139142866</v>
      </c>
      <c r="J441" s="30">
        <f t="shared" si="61"/>
        <v>0</v>
      </c>
      <c r="K441" s="30">
        <f t="shared" si="62"/>
        <v>0</v>
      </c>
      <c r="L441" s="36">
        <f t="shared" si="54"/>
        <v>341287.24369298015</v>
      </c>
      <c r="M441" s="37">
        <f t="shared" si="55"/>
        <v>0</v>
      </c>
      <c r="N441" s="38">
        <f t="shared" si="56"/>
        <v>341287.24369298015</v>
      </c>
      <c r="P441" s="35"/>
    </row>
    <row r="442" spans="1:16" s="14" customFormat="1" ht="14.25">
      <c r="A442" s="24" t="s">
        <v>487</v>
      </c>
      <c r="B442" s="25" t="s">
        <v>248</v>
      </c>
      <c r="C442">
        <v>104</v>
      </c>
      <c r="D442" s="103">
        <v>166153.94</v>
      </c>
      <c r="E442" s="27">
        <v>29250</v>
      </c>
      <c r="F442" s="28">
        <f t="shared" si="57"/>
        <v>590.7695644444445</v>
      </c>
      <c r="G442" s="29">
        <f t="shared" si="58"/>
        <v>2.6341122581256178E-05</v>
      </c>
      <c r="H442" s="30">
        <f t="shared" si="59"/>
        <v>5.680476581196581</v>
      </c>
      <c r="I442" s="30">
        <f t="shared" si="60"/>
        <v>-449.2304355555556</v>
      </c>
      <c r="J442" s="30">
        <f t="shared" si="61"/>
        <v>0</v>
      </c>
      <c r="K442" s="30">
        <f t="shared" si="62"/>
        <v>0</v>
      </c>
      <c r="L442" s="36">
        <f t="shared" si="54"/>
        <v>3591.6184385059446</v>
      </c>
      <c r="M442" s="37">
        <f t="shared" si="55"/>
        <v>0</v>
      </c>
      <c r="N442" s="38">
        <f t="shared" si="56"/>
        <v>3591.6184385059446</v>
      </c>
      <c r="P442" s="35"/>
    </row>
    <row r="443" spans="1:16" s="14" customFormat="1" ht="12.75">
      <c r="A443" s="39" t="s">
        <v>480</v>
      </c>
      <c r="B443" s="25" t="s">
        <v>65</v>
      </c>
      <c r="C443">
        <v>1983</v>
      </c>
      <c r="D443">
        <v>1481787.62</v>
      </c>
      <c r="E443" s="27">
        <v>62350</v>
      </c>
      <c r="F443" s="28">
        <f t="shared" si="57"/>
        <v>47127.26303865277</v>
      </c>
      <c r="G443" s="29">
        <f t="shared" si="58"/>
        <v>0.002101301568891156</v>
      </c>
      <c r="H443" s="30">
        <f t="shared" si="59"/>
        <v>23.76563945469126</v>
      </c>
      <c r="I443" s="30">
        <f t="shared" si="60"/>
        <v>27297.26303865277</v>
      </c>
      <c r="J443" s="30">
        <f t="shared" si="61"/>
        <v>27297.26303865277</v>
      </c>
      <c r="K443" s="30">
        <f t="shared" si="62"/>
        <v>0.002966093170325712</v>
      </c>
      <c r="L443" s="36">
        <f t="shared" si="54"/>
        <v>286512.97743328876</v>
      </c>
      <c r="M443" s="37">
        <f t="shared" si="55"/>
        <v>112971.25159037077</v>
      </c>
      <c r="N443" s="38">
        <f t="shared" si="56"/>
        <v>399484.22902365954</v>
      </c>
      <c r="P443" s="35"/>
    </row>
    <row r="444" spans="1:16" s="14" customFormat="1" ht="12.75">
      <c r="A444" s="24" t="s">
        <v>493</v>
      </c>
      <c r="B444" s="25" t="s">
        <v>430</v>
      </c>
      <c r="C444">
        <v>131</v>
      </c>
      <c r="D444">
        <v>219857.6256</v>
      </c>
      <c r="E444" s="27">
        <v>9500</v>
      </c>
      <c r="F444" s="28">
        <f t="shared" si="57"/>
        <v>3031.720942484211</v>
      </c>
      <c r="G444" s="29">
        <f t="shared" si="58"/>
        <v>0.00013517780499277561</v>
      </c>
      <c r="H444" s="30">
        <f t="shared" si="59"/>
        <v>23.142907957894735</v>
      </c>
      <c r="I444" s="30">
        <f t="shared" si="60"/>
        <v>1721.7209424842104</v>
      </c>
      <c r="J444" s="30">
        <f t="shared" si="61"/>
        <v>1721.7209424842104</v>
      </c>
      <c r="K444" s="30">
        <f t="shared" si="62"/>
        <v>0.0001870804674255432</v>
      </c>
      <c r="L444" s="36">
        <f t="shared" si="54"/>
        <v>18431.526423793763</v>
      </c>
      <c r="M444" s="37">
        <f t="shared" si="55"/>
        <v>7125.438527898423</v>
      </c>
      <c r="N444" s="38">
        <f t="shared" si="56"/>
        <v>25556.964951692185</v>
      </c>
      <c r="P444" s="35"/>
    </row>
    <row r="445" spans="1:16" s="14" customFormat="1" ht="12.75">
      <c r="A445" s="24" t="s">
        <v>484</v>
      </c>
      <c r="B445" s="25" t="s">
        <v>175</v>
      </c>
      <c r="C445">
        <v>4434</v>
      </c>
      <c r="D445">
        <v>4352839</v>
      </c>
      <c r="E445" s="27">
        <v>319300</v>
      </c>
      <c r="F445" s="28">
        <f t="shared" si="57"/>
        <v>60446.25156905731</v>
      </c>
      <c r="G445" s="29">
        <f t="shared" si="58"/>
        <v>0.0026951661324247493</v>
      </c>
      <c r="H445" s="30">
        <f t="shared" si="59"/>
        <v>13.63244284372064</v>
      </c>
      <c r="I445" s="30">
        <f t="shared" si="60"/>
        <v>16106.251569057315</v>
      </c>
      <c r="J445" s="30">
        <f t="shared" si="61"/>
        <v>16106.251569057315</v>
      </c>
      <c r="K445" s="30">
        <f t="shared" si="62"/>
        <v>0.0017500891100650966</v>
      </c>
      <c r="L445" s="36">
        <f t="shared" si="54"/>
        <v>367486.5543863186</v>
      </c>
      <c r="M445" s="37">
        <f t="shared" si="55"/>
        <v>66656.62398495097</v>
      </c>
      <c r="N445" s="38">
        <f t="shared" si="56"/>
        <v>434143.1783712696</v>
      </c>
      <c r="P445" s="35"/>
    </row>
    <row r="446" spans="1:16" s="14" customFormat="1" ht="12.75">
      <c r="A446" s="24" t="s">
        <v>488</v>
      </c>
      <c r="B446" s="25" t="s">
        <v>304</v>
      </c>
      <c r="C446">
        <v>1862</v>
      </c>
      <c r="D446">
        <v>5147249.25</v>
      </c>
      <c r="E446" s="27">
        <v>237000</v>
      </c>
      <c r="F446" s="28">
        <f t="shared" si="57"/>
        <v>40439.570056962024</v>
      </c>
      <c r="G446" s="29">
        <f t="shared" si="58"/>
        <v>0.0018031119680403007</v>
      </c>
      <c r="H446" s="30">
        <f t="shared" si="59"/>
        <v>21.718351265822786</v>
      </c>
      <c r="I446" s="30">
        <f t="shared" si="60"/>
        <v>21819.570056962028</v>
      </c>
      <c r="J446" s="30">
        <f t="shared" si="61"/>
        <v>21819.570056962028</v>
      </c>
      <c r="K446" s="30">
        <f t="shared" si="62"/>
        <v>0.0023708925555560975</v>
      </c>
      <c r="L446" s="36">
        <f t="shared" si="54"/>
        <v>245854.75319539127</v>
      </c>
      <c r="M446" s="37">
        <f t="shared" si="55"/>
        <v>90301.5124632962</v>
      </c>
      <c r="N446" s="38">
        <f t="shared" si="56"/>
        <v>336156.26565868745</v>
      </c>
      <c r="P446" s="35"/>
    </row>
    <row r="447" spans="1:16" s="14" customFormat="1" ht="12.75">
      <c r="A447" s="24" t="s">
        <v>483</v>
      </c>
      <c r="B447" s="25" t="s">
        <v>151</v>
      </c>
      <c r="C447">
        <v>532</v>
      </c>
      <c r="D447">
        <v>691998.71</v>
      </c>
      <c r="E447" s="27">
        <v>54850</v>
      </c>
      <c r="F447" s="28">
        <f t="shared" si="57"/>
        <v>6711.8197578851405</v>
      </c>
      <c r="G447" s="29">
        <f t="shared" si="58"/>
        <v>0.00029926536102449383</v>
      </c>
      <c r="H447" s="30">
        <f t="shared" si="59"/>
        <v>12.616202552415679</v>
      </c>
      <c r="I447" s="30">
        <f t="shared" si="60"/>
        <v>1391.8197578851411</v>
      </c>
      <c r="J447" s="30">
        <f t="shared" si="61"/>
        <v>1391.8197578851411</v>
      </c>
      <c r="K447" s="30">
        <f t="shared" si="62"/>
        <v>0.00015123373622996197</v>
      </c>
      <c r="L447" s="36">
        <f t="shared" si="54"/>
        <v>40804.9043979071</v>
      </c>
      <c r="M447" s="37">
        <f t="shared" si="55"/>
        <v>5760.12400268285</v>
      </c>
      <c r="N447" s="38">
        <f t="shared" si="56"/>
        <v>46565.02840058995</v>
      </c>
      <c r="P447" s="35"/>
    </row>
    <row r="448" spans="1:16" s="14" customFormat="1" ht="12.75">
      <c r="A448" s="24" t="s">
        <v>484</v>
      </c>
      <c r="B448" s="25" t="s">
        <v>176</v>
      </c>
      <c r="C448">
        <v>596</v>
      </c>
      <c r="D448">
        <v>1166120.98</v>
      </c>
      <c r="E448" s="27">
        <v>71200</v>
      </c>
      <c r="F448" s="28">
        <f t="shared" si="57"/>
        <v>9761.349776404495</v>
      </c>
      <c r="G448" s="29">
        <f t="shared" si="58"/>
        <v>0.0004352372337606573</v>
      </c>
      <c r="H448" s="30">
        <f t="shared" si="59"/>
        <v>16.378103651685393</v>
      </c>
      <c r="I448" s="30">
        <f t="shared" si="60"/>
        <v>3801.349776404494</v>
      </c>
      <c r="J448" s="30">
        <f t="shared" si="61"/>
        <v>3801.349776404494</v>
      </c>
      <c r="K448" s="30">
        <f t="shared" si="62"/>
        <v>0.0004130508466671909</v>
      </c>
      <c r="L448" s="36">
        <f t="shared" si="54"/>
        <v>59344.702150676196</v>
      </c>
      <c r="M448" s="37">
        <f t="shared" si="55"/>
        <v>15732.098905487432</v>
      </c>
      <c r="N448" s="38">
        <f t="shared" si="56"/>
        <v>75076.80105616363</v>
      </c>
      <c r="P448" s="35"/>
    </row>
    <row r="449" spans="1:16" s="14" customFormat="1" ht="12.75">
      <c r="A449" s="24" t="s">
        <v>485</v>
      </c>
      <c r="B449" s="25" t="s">
        <v>196</v>
      </c>
      <c r="C449">
        <v>1137</v>
      </c>
      <c r="D449">
        <v>5811334.19</v>
      </c>
      <c r="E449" s="27">
        <v>492650</v>
      </c>
      <c r="F449" s="28">
        <f t="shared" si="57"/>
        <v>13412.132292763627</v>
      </c>
      <c r="G449" s="29">
        <f t="shared" si="58"/>
        <v>0.000598017640146955</v>
      </c>
      <c r="H449" s="30">
        <f t="shared" si="59"/>
        <v>11.796070618085864</v>
      </c>
      <c r="I449" s="30">
        <f t="shared" si="60"/>
        <v>2042.132292763627</v>
      </c>
      <c r="J449" s="30">
        <f t="shared" si="61"/>
        <v>2042.132292763627</v>
      </c>
      <c r="K449" s="30">
        <f t="shared" si="62"/>
        <v>0.00022189604276043662</v>
      </c>
      <c r="L449" s="36">
        <f t="shared" si="54"/>
        <v>81539.84995430624</v>
      </c>
      <c r="M449" s="37">
        <f t="shared" si="55"/>
        <v>8451.478842400695</v>
      </c>
      <c r="N449" s="38">
        <f t="shared" si="56"/>
        <v>89991.32879670693</v>
      </c>
      <c r="P449" s="35"/>
    </row>
    <row r="450" spans="1:16" s="14" customFormat="1" ht="12.75">
      <c r="A450" s="39" t="s">
        <v>480</v>
      </c>
      <c r="B450" s="25" t="s">
        <v>66</v>
      </c>
      <c r="C450">
        <v>264</v>
      </c>
      <c r="D450">
        <v>291312.636</v>
      </c>
      <c r="E450" s="27">
        <v>16900</v>
      </c>
      <c r="F450" s="28">
        <f t="shared" si="57"/>
        <v>4550.6825978698225</v>
      </c>
      <c r="G450" s="29">
        <f t="shared" si="58"/>
        <v>0.00020290498250634032</v>
      </c>
      <c r="H450" s="30">
        <f t="shared" si="59"/>
        <v>17.237434082840238</v>
      </c>
      <c r="I450" s="30">
        <f t="shared" si="60"/>
        <v>1910.682597869823</v>
      </c>
      <c r="J450" s="30">
        <f t="shared" si="61"/>
        <v>1910.682597869823</v>
      </c>
      <c r="K450" s="30">
        <f t="shared" si="62"/>
        <v>0.00020761285100916744</v>
      </c>
      <c r="L450" s="36">
        <f t="shared" si="54"/>
        <v>27666.143467745267</v>
      </c>
      <c r="M450" s="37">
        <f t="shared" si="55"/>
        <v>7907.4669195827255</v>
      </c>
      <c r="N450" s="38">
        <f t="shared" si="56"/>
        <v>35573.61038732799</v>
      </c>
      <c r="P450" s="35"/>
    </row>
    <row r="451" spans="1:16" s="14" customFormat="1" ht="12.75">
      <c r="A451" s="24" t="s">
        <v>493</v>
      </c>
      <c r="B451" s="25" t="s">
        <v>431</v>
      </c>
      <c r="C451">
        <v>98</v>
      </c>
      <c r="D451">
        <v>160409</v>
      </c>
      <c r="E451" s="27">
        <v>10050</v>
      </c>
      <c r="F451" s="28">
        <f t="shared" si="57"/>
        <v>1564.187263681592</v>
      </c>
      <c r="G451" s="29">
        <f t="shared" si="58"/>
        <v>6.974368845731412E-05</v>
      </c>
      <c r="H451" s="30">
        <f t="shared" si="59"/>
        <v>15.961094527363183</v>
      </c>
      <c r="I451" s="30">
        <f t="shared" si="60"/>
        <v>584.187263681592</v>
      </c>
      <c r="J451" s="30">
        <f t="shared" si="61"/>
        <v>584.187263681592</v>
      </c>
      <c r="K451" s="30">
        <f t="shared" si="62"/>
        <v>6.347720101255815E-05</v>
      </c>
      <c r="L451" s="36">
        <f t="shared" si="54"/>
        <v>9509.568799127386</v>
      </c>
      <c r="M451" s="37">
        <f t="shared" si="55"/>
        <v>2417.6917021978693</v>
      </c>
      <c r="N451" s="38">
        <f t="shared" si="56"/>
        <v>11927.260501325256</v>
      </c>
      <c r="P451" s="35"/>
    </row>
    <row r="452" spans="1:16" s="14" customFormat="1" ht="12.75">
      <c r="A452" s="24" t="s">
        <v>492</v>
      </c>
      <c r="B452" s="25" t="s">
        <v>393</v>
      </c>
      <c r="C452">
        <v>795</v>
      </c>
      <c r="D452">
        <v>732101.93</v>
      </c>
      <c r="E452" s="27">
        <v>63200</v>
      </c>
      <c r="F452" s="28">
        <f t="shared" si="57"/>
        <v>9209.193581487341</v>
      </c>
      <c r="G452" s="29">
        <f t="shared" si="58"/>
        <v>0.00041061779686060273</v>
      </c>
      <c r="H452" s="30">
        <f t="shared" si="59"/>
        <v>11.583891297468355</v>
      </c>
      <c r="I452" s="30">
        <f t="shared" si="60"/>
        <v>1259.1935814873425</v>
      </c>
      <c r="J452" s="30">
        <f t="shared" si="61"/>
        <v>1259.1935814873425</v>
      </c>
      <c r="K452" s="30">
        <f t="shared" si="62"/>
        <v>0.0001368227091807337</v>
      </c>
      <c r="L452" s="36">
        <f t="shared" si="54"/>
        <v>55987.835971450026</v>
      </c>
      <c r="M452" s="37">
        <f t="shared" si="55"/>
        <v>5211.243145283746</v>
      </c>
      <c r="N452" s="38">
        <f t="shared" si="56"/>
        <v>61199.079116733774</v>
      </c>
      <c r="P452" s="35"/>
    </row>
    <row r="453" spans="1:16" s="14" customFormat="1" ht="12.75">
      <c r="A453" s="24" t="s">
        <v>486</v>
      </c>
      <c r="B453" s="25" t="s">
        <v>213</v>
      </c>
      <c r="C453">
        <v>5059</v>
      </c>
      <c r="D453">
        <v>8087051.28</v>
      </c>
      <c r="E453" s="27">
        <v>492450</v>
      </c>
      <c r="F453" s="28">
        <f t="shared" si="57"/>
        <v>83079.28200938167</v>
      </c>
      <c r="G453" s="29">
        <f t="shared" si="58"/>
        <v>0.0037043234504300013</v>
      </c>
      <c r="H453" s="30">
        <f t="shared" si="59"/>
        <v>16.42207590618337</v>
      </c>
      <c r="I453" s="30">
        <f t="shared" si="60"/>
        <v>32489.282009381666</v>
      </c>
      <c r="J453" s="30">
        <f t="shared" si="61"/>
        <v>32489.282009381666</v>
      </c>
      <c r="K453" s="30">
        <f t="shared" si="62"/>
        <v>0.003530252734142574</v>
      </c>
      <c r="L453" s="36">
        <f aca="true" t="shared" si="63" ref="L453:L497">$B$505*G453</f>
        <v>505085.39891240565</v>
      </c>
      <c r="M453" s="37">
        <f aca="true" t="shared" si="64" ref="M453:M497">$G$505*K453</f>
        <v>134458.71282681933</v>
      </c>
      <c r="N453" s="38">
        <f aca="true" t="shared" si="65" ref="N453:N498">L453+M453</f>
        <v>639544.111739225</v>
      </c>
      <c r="P453" s="35"/>
    </row>
    <row r="454" spans="1:16" s="14" customFormat="1" ht="12.75">
      <c r="A454" s="39" t="s">
        <v>479</v>
      </c>
      <c r="B454" s="25" t="s">
        <v>13</v>
      </c>
      <c r="C454">
        <v>1668</v>
      </c>
      <c r="D454">
        <v>1671018.21</v>
      </c>
      <c r="E454" s="27">
        <v>115350</v>
      </c>
      <c r="F454" s="28">
        <f t="shared" si="57"/>
        <v>24163.48829024707</v>
      </c>
      <c r="G454" s="29">
        <f t="shared" si="58"/>
        <v>0.0010773970856855163</v>
      </c>
      <c r="H454" s="30">
        <f t="shared" si="59"/>
        <v>14.48650377113134</v>
      </c>
      <c r="I454" s="30">
        <f t="shared" si="60"/>
        <v>7483.488290247074</v>
      </c>
      <c r="J454" s="30">
        <f t="shared" si="61"/>
        <v>7483.488290247074</v>
      </c>
      <c r="K454" s="30">
        <f t="shared" si="62"/>
        <v>0.0008131483173417001</v>
      </c>
      <c r="L454" s="36">
        <f t="shared" si="63"/>
        <v>146903.35336331488</v>
      </c>
      <c r="M454" s="37">
        <f t="shared" si="64"/>
        <v>30970.83532565104</v>
      </c>
      <c r="N454" s="38">
        <f t="shared" si="65"/>
        <v>177874.18868896592</v>
      </c>
      <c r="P454" s="35"/>
    </row>
    <row r="455" spans="1:16" s="14" customFormat="1" ht="12.75">
      <c r="A455" s="39" t="s">
        <v>480</v>
      </c>
      <c r="B455" s="25" t="s">
        <v>510</v>
      </c>
      <c r="C455">
        <v>544</v>
      </c>
      <c r="D455">
        <v>508766.76</v>
      </c>
      <c r="E455" s="27">
        <v>39900</v>
      </c>
      <c r="F455" s="28">
        <f aca="true" t="shared" si="66" ref="F455:F497">(C455*D455)/E455</f>
        <v>6936.569359398496</v>
      </c>
      <c r="G455" s="29">
        <f aca="true" t="shared" si="67" ref="G455:G496">F455/$F$498</f>
        <v>0.0003092864541204441</v>
      </c>
      <c r="H455" s="30">
        <f aca="true" t="shared" si="68" ref="H455:H497">D455/E455</f>
        <v>12.751046616541354</v>
      </c>
      <c r="I455" s="30">
        <f aca="true" t="shared" si="69" ref="I455:I497">(H455-10)*C455</f>
        <v>1496.5693593984963</v>
      </c>
      <c r="J455" s="30">
        <f aca="true" t="shared" si="70" ref="J455:J497">IF(I455&gt;0,I455,0)</f>
        <v>1496.5693593984963</v>
      </c>
      <c r="K455" s="30">
        <f aca="true" t="shared" si="71" ref="K455:K497">J455/$J$498</f>
        <v>0.00016261572266586057</v>
      </c>
      <c r="L455" s="36">
        <f t="shared" si="63"/>
        <v>42171.28286664445</v>
      </c>
      <c r="M455" s="37">
        <f t="shared" si="64"/>
        <v>6193.636093979325</v>
      </c>
      <c r="N455" s="38">
        <f t="shared" si="65"/>
        <v>48364.91896062377</v>
      </c>
      <c r="P455" s="35"/>
    </row>
    <row r="456" spans="1:16" s="14" customFormat="1" ht="12.75">
      <c r="A456" s="24" t="s">
        <v>483</v>
      </c>
      <c r="B456" s="25" t="s">
        <v>152</v>
      </c>
      <c r="C456">
        <v>366</v>
      </c>
      <c r="D456">
        <v>465057.94</v>
      </c>
      <c r="E456" s="27">
        <v>31800</v>
      </c>
      <c r="F456" s="28">
        <f t="shared" si="66"/>
        <v>5352.553649056604</v>
      </c>
      <c r="G456" s="29">
        <f t="shared" si="67"/>
        <v>0.00023865865860090167</v>
      </c>
      <c r="H456" s="30">
        <f t="shared" si="68"/>
        <v>14.62446352201258</v>
      </c>
      <c r="I456" s="30">
        <f t="shared" si="69"/>
        <v>1692.553649056604</v>
      </c>
      <c r="J456" s="30">
        <f t="shared" si="70"/>
        <v>1692.553649056604</v>
      </c>
      <c r="K456" s="30">
        <f t="shared" si="71"/>
        <v>0.0001839111786323771</v>
      </c>
      <c r="L456" s="36">
        <f t="shared" si="63"/>
        <v>32541.165855628326</v>
      </c>
      <c r="M456" s="37">
        <f t="shared" si="64"/>
        <v>7004.728050831381</v>
      </c>
      <c r="N456" s="38">
        <f t="shared" si="65"/>
        <v>39545.89390645971</v>
      </c>
      <c r="P456" s="35"/>
    </row>
    <row r="457" spans="1:16" s="14" customFormat="1" ht="12.75">
      <c r="A457" s="24" t="s">
        <v>485</v>
      </c>
      <c r="B457" s="25" t="s">
        <v>197</v>
      </c>
      <c r="C457">
        <v>4754</v>
      </c>
      <c r="D457">
        <v>5109526.6</v>
      </c>
      <c r="E457" s="27">
        <v>321800</v>
      </c>
      <c r="F457" s="28">
        <f t="shared" si="66"/>
        <v>75483.80813051584</v>
      </c>
      <c r="G457" s="29">
        <f t="shared" si="67"/>
        <v>0.0033656578851277642</v>
      </c>
      <c r="H457" s="30">
        <f t="shared" si="68"/>
        <v>15.877957116221255</v>
      </c>
      <c r="I457" s="30">
        <f t="shared" si="69"/>
        <v>27943.80813051585</v>
      </c>
      <c r="J457" s="30">
        <f t="shared" si="70"/>
        <v>27943.80813051585</v>
      </c>
      <c r="K457" s="30">
        <f t="shared" si="71"/>
        <v>0.0030363461102840958</v>
      </c>
      <c r="L457" s="36">
        <f t="shared" si="63"/>
        <v>458908.26712637884</v>
      </c>
      <c r="M457" s="37">
        <f t="shared" si="64"/>
        <v>115647.01465621211</v>
      </c>
      <c r="N457" s="38">
        <f t="shared" si="65"/>
        <v>574555.2817825909</v>
      </c>
      <c r="P457" s="35"/>
    </row>
    <row r="458" spans="1:16" s="14" customFormat="1" ht="12.75">
      <c r="A458" s="39" t="s">
        <v>480</v>
      </c>
      <c r="B458" s="25" t="s">
        <v>67</v>
      </c>
      <c r="C458">
        <v>1596</v>
      </c>
      <c r="D458">
        <v>1497469.23</v>
      </c>
      <c r="E458" s="27">
        <v>61100</v>
      </c>
      <c r="F458" s="28">
        <f t="shared" si="66"/>
        <v>39115.56286546645</v>
      </c>
      <c r="G458" s="29">
        <f t="shared" si="67"/>
        <v>0.001744077383612366</v>
      </c>
      <c r="H458" s="30">
        <f t="shared" si="68"/>
        <v>24.508498036006547</v>
      </c>
      <c r="I458" s="30">
        <f t="shared" si="69"/>
        <v>23155.562865466447</v>
      </c>
      <c r="J458" s="30">
        <f t="shared" si="70"/>
        <v>23155.562865466447</v>
      </c>
      <c r="K458" s="30">
        <f t="shared" si="71"/>
        <v>0.002516060191567741</v>
      </c>
      <c r="L458" s="36">
        <f t="shared" si="63"/>
        <v>237805.37332227294</v>
      </c>
      <c r="M458" s="37">
        <f t="shared" si="64"/>
        <v>95830.59350994782</v>
      </c>
      <c r="N458" s="38">
        <f t="shared" si="65"/>
        <v>333635.9668322208</v>
      </c>
      <c r="P458" s="35"/>
    </row>
    <row r="459" spans="1:16" s="14" customFormat="1" ht="12.75">
      <c r="A459" s="24" t="s">
        <v>485</v>
      </c>
      <c r="B459" s="25" t="s">
        <v>198</v>
      </c>
      <c r="C459">
        <v>1546</v>
      </c>
      <c r="D459">
        <v>2015535.38</v>
      </c>
      <c r="E459" s="27">
        <v>149450</v>
      </c>
      <c r="F459" s="28">
        <f t="shared" si="66"/>
        <v>20849.90095336233</v>
      </c>
      <c r="G459" s="29">
        <f t="shared" si="67"/>
        <v>0.0009296514747438625</v>
      </c>
      <c r="H459" s="30">
        <f t="shared" si="68"/>
        <v>13.486352492472397</v>
      </c>
      <c r="I459" s="30">
        <f t="shared" si="69"/>
        <v>5389.900953362326</v>
      </c>
      <c r="J459" s="30">
        <f t="shared" si="70"/>
        <v>5389.900953362326</v>
      </c>
      <c r="K459" s="30">
        <f t="shared" si="71"/>
        <v>0.0005856612211950557</v>
      </c>
      <c r="L459" s="36">
        <f t="shared" si="63"/>
        <v>126758.20355698254</v>
      </c>
      <c r="M459" s="37">
        <f t="shared" si="64"/>
        <v>22306.406901939954</v>
      </c>
      <c r="N459" s="38">
        <f t="shared" si="65"/>
        <v>149064.61045892249</v>
      </c>
      <c r="P459" s="35"/>
    </row>
    <row r="460" spans="1:16" s="14" customFormat="1" ht="12.75">
      <c r="A460" s="24" t="s">
        <v>494</v>
      </c>
      <c r="B460" s="25" t="s">
        <v>460</v>
      </c>
      <c r="C460">
        <v>8131</v>
      </c>
      <c r="D460">
        <v>10988877</v>
      </c>
      <c r="E460" s="27">
        <v>778250</v>
      </c>
      <c r="F460" s="28">
        <f t="shared" si="66"/>
        <v>114809.58417860584</v>
      </c>
      <c r="G460" s="29">
        <f t="shared" si="67"/>
        <v>0.005119108214715927</v>
      </c>
      <c r="H460" s="30">
        <f t="shared" si="68"/>
        <v>14.119983295856088</v>
      </c>
      <c r="I460" s="30">
        <f t="shared" si="69"/>
        <v>33499.584178605844</v>
      </c>
      <c r="J460" s="30">
        <f t="shared" si="70"/>
        <v>33499.584178605844</v>
      </c>
      <c r="K460" s="30">
        <f t="shared" si="71"/>
        <v>0.003640031152581736</v>
      </c>
      <c r="L460" s="36">
        <f t="shared" si="63"/>
        <v>697991.6439007046</v>
      </c>
      <c r="M460" s="37">
        <f t="shared" si="64"/>
        <v>138639.90492582603</v>
      </c>
      <c r="N460" s="38">
        <f t="shared" si="65"/>
        <v>836631.5488265306</v>
      </c>
      <c r="P460" s="35"/>
    </row>
    <row r="461" spans="1:16" s="14" customFormat="1" ht="14.25">
      <c r="A461" s="24" t="s">
        <v>487</v>
      </c>
      <c r="B461" s="25" t="s">
        <v>249</v>
      </c>
      <c r="C461">
        <v>1555</v>
      </c>
      <c r="D461" s="103">
        <v>3109952.94</v>
      </c>
      <c r="E461" s="27">
        <v>243750</v>
      </c>
      <c r="F461" s="28">
        <f t="shared" si="66"/>
        <v>19839.90490953846</v>
      </c>
      <c r="G461" s="29">
        <f t="shared" si="67"/>
        <v>0.0008846179604971242</v>
      </c>
      <c r="H461" s="30">
        <f t="shared" si="68"/>
        <v>12.758781292307692</v>
      </c>
      <c r="I461" s="30">
        <f t="shared" si="69"/>
        <v>4289.904909538461</v>
      </c>
      <c r="J461" s="30">
        <f t="shared" si="70"/>
        <v>4289.904909538461</v>
      </c>
      <c r="K461" s="30">
        <f t="shared" si="71"/>
        <v>0.00046613675647669484</v>
      </c>
      <c r="L461" s="36">
        <f t="shared" si="63"/>
        <v>120617.87299132932</v>
      </c>
      <c r="M461" s="37">
        <f t="shared" si="64"/>
        <v>17754.011680511503</v>
      </c>
      <c r="N461" s="38">
        <f t="shared" si="65"/>
        <v>138371.88467184082</v>
      </c>
      <c r="P461" s="35"/>
    </row>
    <row r="462" spans="1:16" s="14" customFormat="1" ht="12.75">
      <c r="A462" s="24" t="s">
        <v>484</v>
      </c>
      <c r="B462" s="25" t="s">
        <v>177</v>
      </c>
      <c r="C462">
        <v>15907</v>
      </c>
      <c r="D462">
        <v>16697595.96</v>
      </c>
      <c r="E462" s="27">
        <v>733350</v>
      </c>
      <c r="F462" s="28">
        <f t="shared" si="66"/>
        <v>362185.3943352015</v>
      </c>
      <c r="G462" s="29">
        <f t="shared" si="67"/>
        <v>0.016149054459662027</v>
      </c>
      <c r="H462" s="30">
        <f t="shared" si="68"/>
        <v>22.76893156064635</v>
      </c>
      <c r="I462" s="30">
        <f t="shared" si="69"/>
        <v>203115.3943352015</v>
      </c>
      <c r="J462" s="30">
        <f t="shared" si="70"/>
        <v>203115.3943352015</v>
      </c>
      <c r="K462" s="30">
        <f t="shared" si="71"/>
        <v>0.0220703146345689</v>
      </c>
      <c r="L462" s="36">
        <f t="shared" si="63"/>
        <v>2201927.4836460967</v>
      </c>
      <c r="M462" s="37">
        <f t="shared" si="64"/>
        <v>840604.4328630212</v>
      </c>
      <c r="N462" s="38">
        <f t="shared" si="65"/>
        <v>3042531.916509118</v>
      </c>
      <c r="P462" s="35"/>
    </row>
    <row r="463" spans="1:16" s="14" customFormat="1" ht="12.75">
      <c r="A463" s="24" t="s">
        <v>484</v>
      </c>
      <c r="B463" s="25" t="s">
        <v>178</v>
      </c>
      <c r="C463">
        <v>1154</v>
      </c>
      <c r="D463">
        <v>2928549.2</v>
      </c>
      <c r="E463" s="27">
        <v>198800</v>
      </c>
      <c r="F463" s="28">
        <f t="shared" si="66"/>
        <v>16999.72724748491</v>
      </c>
      <c r="G463" s="29">
        <f t="shared" si="67"/>
        <v>0.0007579806513814248</v>
      </c>
      <c r="H463" s="30">
        <f t="shared" si="68"/>
        <v>14.731132796780685</v>
      </c>
      <c r="I463" s="30">
        <f t="shared" si="69"/>
        <v>5459.727247484911</v>
      </c>
      <c r="J463" s="30">
        <f t="shared" si="70"/>
        <v>5459.727247484911</v>
      </c>
      <c r="K463" s="30">
        <f t="shared" si="71"/>
        <v>0.0005932484761448608</v>
      </c>
      <c r="L463" s="36">
        <f t="shared" si="63"/>
        <v>103350.8452471749</v>
      </c>
      <c r="M463" s="37">
        <f t="shared" si="64"/>
        <v>22595.386930075954</v>
      </c>
      <c r="N463" s="38">
        <f t="shared" si="65"/>
        <v>125946.23217725086</v>
      </c>
      <c r="P463" s="35"/>
    </row>
    <row r="464" spans="1:16" s="14" customFormat="1" ht="12.75">
      <c r="A464" s="24" t="s">
        <v>488</v>
      </c>
      <c r="B464" s="25" t="s">
        <v>305</v>
      </c>
      <c r="C464">
        <v>80</v>
      </c>
      <c r="D464">
        <v>132431.53</v>
      </c>
      <c r="E464" s="27">
        <v>7750</v>
      </c>
      <c r="F464" s="28">
        <f t="shared" si="66"/>
        <v>1367.0351483870968</v>
      </c>
      <c r="G464" s="29">
        <f t="shared" si="67"/>
        <v>6.0953106902880276E-05</v>
      </c>
      <c r="H464" s="30">
        <f t="shared" si="68"/>
        <v>17.08793935483871</v>
      </c>
      <c r="I464" s="30">
        <f t="shared" si="69"/>
        <v>567.0351483870968</v>
      </c>
      <c r="J464" s="30">
        <f t="shared" si="70"/>
        <v>567.0351483870968</v>
      </c>
      <c r="K464" s="30">
        <f t="shared" si="71"/>
        <v>6.161346940109209E-05</v>
      </c>
      <c r="L464" s="36">
        <f t="shared" si="63"/>
        <v>8310.970876859596</v>
      </c>
      <c r="M464" s="37">
        <f t="shared" si="64"/>
        <v>2346.706712622259</v>
      </c>
      <c r="N464" s="38">
        <f t="shared" si="65"/>
        <v>10657.677589481855</v>
      </c>
      <c r="P464" s="35"/>
    </row>
    <row r="465" spans="1:16" s="14" customFormat="1" ht="12.75">
      <c r="A465" s="24" t="s">
        <v>482</v>
      </c>
      <c r="B465" s="25" t="s">
        <v>115</v>
      </c>
      <c r="C465">
        <v>397</v>
      </c>
      <c r="D465">
        <v>1016441.61</v>
      </c>
      <c r="E465" s="27">
        <v>121250</v>
      </c>
      <c r="F465" s="28">
        <f t="shared" si="66"/>
        <v>3328.06036428866</v>
      </c>
      <c r="G465" s="29">
        <f t="shared" si="67"/>
        <v>0.00014839093157411904</v>
      </c>
      <c r="H465" s="30">
        <f t="shared" si="68"/>
        <v>8.383023587628866</v>
      </c>
      <c r="I465" s="30">
        <f t="shared" si="69"/>
        <v>-641.9396357113402</v>
      </c>
      <c r="J465" s="30">
        <f t="shared" si="70"/>
        <v>0</v>
      </c>
      <c r="K465" s="30">
        <f t="shared" si="71"/>
        <v>0</v>
      </c>
      <c r="L465" s="36">
        <f t="shared" si="63"/>
        <v>20233.139430736574</v>
      </c>
      <c r="M465" s="37">
        <f t="shared" si="64"/>
        <v>0</v>
      </c>
      <c r="N465" s="38">
        <f t="shared" si="65"/>
        <v>20233.139430736574</v>
      </c>
      <c r="P465" s="35"/>
    </row>
    <row r="466" spans="1:16" s="14" customFormat="1" ht="12.75">
      <c r="A466" s="24" t="s">
        <v>489</v>
      </c>
      <c r="B466" s="25" t="s">
        <v>326</v>
      </c>
      <c r="C466">
        <v>245</v>
      </c>
      <c r="D466">
        <v>341523.64</v>
      </c>
      <c r="E466" s="27">
        <v>22200</v>
      </c>
      <c r="F466" s="28">
        <f t="shared" si="66"/>
        <v>3769.067198198198</v>
      </c>
      <c r="G466" s="29">
        <f t="shared" si="67"/>
        <v>0.00016805446160398274</v>
      </c>
      <c r="H466" s="30">
        <f t="shared" si="68"/>
        <v>15.383947747747749</v>
      </c>
      <c r="I466" s="30">
        <f t="shared" si="69"/>
        <v>1319.0671981981986</v>
      </c>
      <c r="J466" s="30">
        <f t="shared" si="70"/>
        <v>1319.0671981981986</v>
      </c>
      <c r="K466" s="30">
        <f t="shared" si="71"/>
        <v>0.0001433285162045845</v>
      </c>
      <c r="L466" s="36">
        <f t="shared" si="63"/>
        <v>22914.266508882756</v>
      </c>
      <c r="M466" s="37">
        <f t="shared" si="64"/>
        <v>5459.033460653084</v>
      </c>
      <c r="N466" s="38">
        <f t="shared" si="65"/>
        <v>28373.29996953584</v>
      </c>
      <c r="P466" s="35"/>
    </row>
    <row r="467" spans="1:16" s="14" customFormat="1" ht="12.75">
      <c r="A467" s="24" t="s">
        <v>494</v>
      </c>
      <c r="B467" s="25" t="s">
        <v>461</v>
      </c>
      <c r="C467">
        <v>10231</v>
      </c>
      <c r="D467">
        <v>31534719</v>
      </c>
      <c r="E467" s="27">
        <v>3328650</v>
      </c>
      <c r="F467" s="28">
        <f t="shared" si="66"/>
        <v>96925.69362624487</v>
      </c>
      <c r="G467" s="29">
        <f t="shared" si="67"/>
        <v>0.004321704655660695</v>
      </c>
      <c r="H467" s="30">
        <f t="shared" si="68"/>
        <v>9.473726285431031</v>
      </c>
      <c r="I467" s="30">
        <f t="shared" si="69"/>
        <v>-5384.306373755123</v>
      </c>
      <c r="J467" s="30">
        <f t="shared" si="70"/>
        <v>0</v>
      </c>
      <c r="K467" s="30">
        <f t="shared" si="71"/>
        <v>0</v>
      </c>
      <c r="L467" s="36">
        <f t="shared" si="63"/>
        <v>589265.4756518624</v>
      </c>
      <c r="M467" s="37">
        <f t="shared" si="64"/>
        <v>0</v>
      </c>
      <c r="N467" s="38">
        <f t="shared" si="65"/>
        <v>589265.4756518624</v>
      </c>
      <c r="P467" s="35"/>
    </row>
    <row r="468" spans="1:16" s="14" customFormat="1" ht="12.75">
      <c r="A468" s="24" t="s">
        <v>493</v>
      </c>
      <c r="B468" s="25" t="s">
        <v>432</v>
      </c>
      <c r="C468">
        <v>93</v>
      </c>
      <c r="D468">
        <v>361414.2</v>
      </c>
      <c r="E468" s="27">
        <v>20850</v>
      </c>
      <c r="F468" s="28">
        <f t="shared" si="66"/>
        <v>1612.0633381294965</v>
      </c>
      <c r="G468" s="29">
        <f t="shared" si="67"/>
        <v>7.187837788893292E-05</v>
      </c>
      <c r="H468" s="30">
        <f t="shared" si="68"/>
        <v>17.33401438848921</v>
      </c>
      <c r="I468" s="30">
        <f t="shared" si="69"/>
        <v>682.0633381294964</v>
      </c>
      <c r="J468" s="30">
        <f t="shared" si="70"/>
        <v>682.0633381294964</v>
      </c>
      <c r="K468" s="30">
        <f t="shared" si="71"/>
        <v>7.41123169048417E-05</v>
      </c>
      <c r="L468" s="36">
        <f t="shared" si="63"/>
        <v>9800.634219723453</v>
      </c>
      <c r="M468" s="37">
        <f t="shared" si="64"/>
        <v>2822.757316852172</v>
      </c>
      <c r="N468" s="38">
        <f t="shared" si="65"/>
        <v>12623.391536575626</v>
      </c>
      <c r="P468" s="35"/>
    </row>
    <row r="469" spans="1:16" s="14" customFormat="1" ht="12.75">
      <c r="A469" s="24" t="s">
        <v>490</v>
      </c>
      <c r="B469" s="25" t="s">
        <v>336</v>
      </c>
      <c r="C469">
        <v>1895</v>
      </c>
      <c r="D469">
        <v>4162722.08</v>
      </c>
      <c r="E469" s="27">
        <v>363750</v>
      </c>
      <c r="F469" s="28">
        <f t="shared" si="66"/>
        <v>21686.20849924399</v>
      </c>
      <c r="G469" s="29">
        <f t="shared" si="67"/>
        <v>0.0009669405988076834</v>
      </c>
      <c r="H469" s="30">
        <f t="shared" si="68"/>
        <v>11.443909498281787</v>
      </c>
      <c r="I469" s="30">
        <f t="shared" si="69"/>
        <v>2736.2084992439864</v>
      </c>
      <c r="J469" s="30">
        <f t="shared" si="70"/>
        <v>2736.2084992439864</v>
      </c>
      <c r="K469" s="30">
        <f t="shared" si="71"/>
        <v>0.0002973136658683604</v>
      </c>
      <c r="L469" s="36">
        <f t="shared" si="63"/>
        <v>131842.58464705254</v>
      </c>
      <c r="M469" s="37">
        <f t="shared" si="64"/>
        <v>11323.952087581129</v>
      </c>
      <c r="N469" s="38">
        <f t="shared" si="65"/>
        <v>143166.53673463367</v>
      </c>
      <c r="P469" s="35"/>
    </row>
    <row r="470" spans="1:16" s="14" customFormat="1" ht="12.75">
      <c r="A470" s="24" t="s">
        <v>491</v>
      </c>
      <c r="B470" s="25" t="s">
        <v>511</v>
      </c>
      <c r="C470">
        <v>57</v>
      </c>
      <c r="D470">
        <v>145352.18</v>
      </c>
      <c r="E470" s="27">
        <v>19800</v>
      </c>
      <c r="F470" s="28">
        <f t="shared" si="66"/>
        <v>418.4380939393939</v>
      </c>
      <c r="G470" s="29">
        <f t="shared" si="67"/>
        <v>1.8657239283289578E-05</v>
      </c>
      <c r="H470" s="30">
        <f t="shared" si="68"/>
        <v>7.341019191919192</v>
      </c>
      <c r="I470" s="30">
        <f t="shared" si="69"/>
        <v>-151.56190606060608</v>
      </c>
      <c r="J470" s="30">
        <f t="shared" si="70"/>
        <v>0</v>
      </c>
      <c r="K470" s="30">
        <f t="shared" si="71"/>
        <v>0</v>
      </c>
      <c r="L470" s="36">
        <f t="shared" si="63"/>
        <v>2543.9190913284406</v>
      </c>
      <c r="M470" s="37">
        <f t="shared" si="64"/>
        <v>0</v>
      </c>
      <c r="N470" s="38">
        <f t="shared" si="65"/>
        <v>2543.9190913284406</v>
      </c>
      <c r="P470" s="35"/>
    </row>
    <row r="471" spans="1:16" s="14" customFormat="1" ht="12.75">
      <c r="A471" s="24" t="s">
        <v>484</v>
      </c>
      <c r="B471" s="25" t="s">
        <v>179</v>
      </c>
      <c r="C471">
        <v>3377</v>
      </c>
      <c r="D471">
        <v>3538482.45</v>
      </c>
      <c r="E471" s="27">
        <v>297500</v>
      </c>
      <c r="F471" s="28">
        <f t="shared" si="66"/>
        <v>40166.2360794958</v>
      </c>
      <c r="G471" s="29">
        <f t="shared" si="67"/>
        <v>0.0017909246038980214</v>
      </c>
      <c r="H471" s="30">
        <f t="shared" si="68"/>
        <v>11.894058655462185</v>
      </c>
      <c r="I471" s="30">
        <f t="shared" si="69"/>
        <v>6396.2360794957995</v>
      </c>
      <c r="J471" s="30">
        <f t="shared" si="70"/>
        <v>6396.2360794957995</v>
      </c>
      <c r="K471" s="30">
        <f t="shared" si="71"/>
        <v>0.0006950085847185262</v>
      </c>
      <c r="L471" s="36">
        <f t="shared" si="63"/>
        <v>244193.00314524936</v>
      </c>
      <c r="M471" s="37">
        <f t="shared" si="64"/>
        <v>26471.18117098195</v>
      </c>
      <c r="N471" s="38">
        <f t="shared" si="65"/>
        <v>270664.1843162313</v>
      </c>
      <c r="P471" s="35"/>
    </row>
    <row r="472" spans="1:16" s="14" customFormat="1" ht="14.25">
      <c r="A472" s="24" t="s">
        <v>487</v>
      </c>
      <c r="B472" s="25" t="s">
        <v>250</v>
      </c>
      <c r="C472">
        <v>1773</v>
      </c>
      <c r="D472" s="103">
        <v>1648567.37</v>
      </c>
      <c r="E472" s="27">
        <v>105250</v>
      </c>
      <c r="F472" s="28">
        <f t="shared" si="66"/>
        <v>27771.115886080763</v>
      </c>
      <c r="G472" s="29">
        <f t="shared" si="67"/>
        <v>0.0012382533085661626</v>
      </c>
      <c r="H472" s="30">
        <f t="shared" si="68"/>
        <v>15.663347933491687</v>
      </c>
      <c r="I472" s="30">
        <f t="shared" si="69"/>
        <v>10041.11588608076</v>
      </c>
      <c r="J472" s="30">
        <f t="shared" si="70"/>
        <v>10041.11588608076</v>
      </c>
      <c r="K472" s="30">
        <f t="shared" si="71"/>
        <v>0.0010910575617042908</v>
      </c>
      <c r="L472" s="36">
        <f t="shared" si="63"/>
        <v>168836.13828029693</v>
      </c>
      <c r="M472" s="37">
        <f t="shared" si="64"/>
        <v>41555.72034486588</v>
      </c>
      <c r="N472" s="38">
        <f t="shared" si="65"/>
        <v>210391.8586251628</v>
      </c>
      <c r="P472" s="35"/>
    </row>
    <row r="473" spans="1:16" s="14" customFormat="1" ht="12.75">
      <c r="A473" s="24" t="s">
        <v>481</v>
      </c>
      <c r="B473" s="25" t="s">
        <v>95</v>
      </c>
      <c r="C473">
        <v>18619</v>
      </c>
      <c r="D473">
        <v>35713555</v>
      </c>
      <c r="E473" s="27">
        <v>2144350</v>
      </c>
      <c r="F473" s="28">
        <f t="shared" si="66"/>
        <v>310094.2852356192</v>
      </c>
      <c r="G473" s="29">
        <f t="shared" si="67"/>
        <v>0.01382642585323401</v>
      </c>
      <c r="H473" s="30">
        <f t="shared" si="68"/>
        <v>16.65472287639611</v>
      </c>
      <c r="I473" s="30">
        <f t="shared" si="69"/>
        <v>123904.28523561919</v>
      </c>
      <c r="J473" s="30">
        <f t="shared" si="70"/>
        <v>123904.28523561919</v>
      </c>
      <c r="K473" s="30">
        <f t="shared" si="71"/>
        <v>0.013463315120313145</v>
      </c>
      <c r="L473" s="36">
        <f t="shared" si="63"/>
        <v>1885236.5110835137</v>
      </c>
      <c r="M473" s="37">
        <f t="shared" si="64"/>
        <v>512784.8224438341</v>
      </c>
      <c r="N473" s="38">
        <f t="shared" si="65"/>
        <v>2398021.333527348</v>
      </c>
      <c r="P473" s="35"/>
    </row>
    <row r="474" spans="1:16" s="14" customFormat="1" ht="12.75">
      <c r="A474" s="39" t="s">
        <v>480</v>
      </c>
      <c r="B474" s="25" t="s">
        <v>68</v>
      </c>
      <c r="C474">
        <v>512</v>
      </c>
      <c r="D474">
        <v>549488.41</v>
      </c>
      <c r="E474" s="27">
        <v>30550</v>
      </c>
      <c r="F474" s="28">
        <f t="shared" si="66"/>
        <v>9209.10199410802</v>
      </c>
      <c r="G474" s="29">
        <f t="shared" si="67"/>
        <v>0.0004106137131797044</v>
      </c>
      <c r="H474" s="30">
        <f t="shared" si="68"/>
        <v>17.986527332242225</v>
      </c>
      <c r="I474" s="30">
        <f t="shared" si="69"/>
        <v>4089.1019941080194</v>
      </c>
      <c r="J474" s="30">
        <f t="shared" si="70"/>
        <v>4089.1019941080194</v>
      </c>
      <c r="K474" s="30">
        <f t="shared" si="71"/>
        <v>0.0004443177134760703</v>
      </c>
      <c r="L474" s="36">
        <f t="shared" si="63"/>
        <v>55987.279160571285</v>
      </c>
      <c r="M474" s="37">
        <f t="shared" si="64"/>
        <v>16922.977571082636</v>
      </c>
      <c r="N474" s="38">
        <f t="shared" si="65"/>
        <v>72910.25673165392</v>
      </c>
      <c r="P474" s="35"/>
    </row>
    <row r="475" spans="1:16" s="14" customFormat="1" ht="12.75">
      <c r="A475" s="39" t="s">
        <v>480</v>
      </c>
      <c r="B475" s="25" t="s">
        <v>69</v>
      </c>
      <c r="C475">
        <v>61</v>
      </c>
      <c r="D475">
        <v>219096.8</v>
      </c>
      <c r="E475" s="27">
        <v>18050</v>
      </c>
      <c r="F475" s="28">
        <f t="shared" si="66"/>
        <v>740.4379390581717</v>
      </c>
      <c r="G475" s="29">
        <f t="shared" si="67"/>
        <v>3.301450800852509E-05</v>
      </c>
      <c r="H475" s="30">
        <f t="shared" si="68"/>
        <v>12.138326869806093</v>
      </c>
      <c r="I475" s="30">
        <f t="shared" si="69"/>
        <v>130.43793905817168</v>
      </c>
      <c r="J475" s="30">
        <f t="shared" si="70"/>
        <v>130.43793905817168</v>
      </c>
      <c r="K475" s="30">
        <f t="shared" si="71"/>
        <v>1.4173255378898934E-05</v>
      </c>
      <c r="L475" s="36">
        <f t="shared" si="63"/>
        <v>4501.536156473334</v>
      </c>
      <c r="M475" s="37">
        <f t="shared" si="64"/>
        <v>539.8247146391359</v>
      </c>
      <c r="N475" s="38">
        <f t="shared" si="65"/>
        <v>5041.36087111247</v>
      </c>
      <c r="P475" s="35"/>
    </row>
    <row r="476" spans="1:16" s="14" customFormat="1" ht="12.75">
      <c r="A476" s="39" t="s">
        <v>480</v>
      </c>
      <c r="B476" s="25" t="s">
        <v>70</v>
      </c>
      <c r="C476">
        <v>208</v>
      </c>
      <c r="D476">
        <v>821501</v>
      </c>
      <c r="E476" s="27">
        <v>49600</v>
      </c>
      <c r="F476" s="28">
        <f t="shared" si="66"/>
        <v>3445.0041935483873</v>
      </c>
      <c r="G476" s="29">
        <f t="shared" si="67"/>
        <v>0.00015360520110838119</v>
      </c>
      <c r="H476" s="30">
        <f t="shared" si="68"/>
        <v>16.562520161290323</v>
      </c>
      <c r="I476" s="30">
        <f t="shared" si="69"/>
        <v>1365.004193548387</v>
      </c>
      <c r="J476" s="30">
        <f t="shared" si="70"/>
        <v>1365.004193548387</v>
      </c>
      <c r="K476" s="30">
        <f t="shared" si="71"/>
        <v>0.00014831998395651785</v>
      </c>
      <c r="L476" s="36">
        <f t="shared" si="63"/>
        <v>20944.10634358644</v>
      </c>
      <c r="M476" s="37">
        <f t="shared" si="64"/>
        <v>5649.1462881429115</v>
      </c>
      <c r="N476" s="38">
        <f t="shared" si="65"/>
        <v>26593.252631729352</v>
      </c>
      <c r="P476" s="35"/>
    </row>
    <row r="477" spans="1:16" s="14" customFormat="1" ht="12.75">
      <c r="A477" s="24" t="s">
        <v>486</v>
      </c>
      <c r="B477" s="25" t="s">
        <v>512</v>
      </c>
      <c r="C477">
        <v>710</v>
      </c>
      <c r="D477">
        <v>1460500.24</v>
      </c>
      <c r="E477" s="27">
        <v>215350</v>
      </c>
      <c r="F477" s="28">
        <f t="shared" si="66"/>
        <v>4815.208592523798</v>
      </c>
      <c r="G477" s="29">
        <f t="shared" si="67"/>
        <v>0.00021469961796231825</v>
      </c>
      <c r="H477" s="30">
        <f t="shared" si="68"/>
        <v>6.781983933132111</v>
      </c>
      <c r="I477" s="30">
        <f t="shared" si="69"/>
        <v>-2284.7914074762016</v>
      </c>
      <c r="J477" s="30">
        <f t="shared" si="70"/>
        <v>0</v>
      </c>
      <c r="K477" s="30">
        <f t="shared" si="71"/>
        <v>0</v>
      </c>
      <c r="L477" s="36">
        <f t="shared" si="63"/>
        <v>29274.34486646964</v>
      </c>
      <c r="M477" s="37">
        <f t="shared" si="64"/>
        <v>0</v>
      </c>
      <c r="N477" s="38">
        <f t="shared" si="65"/>
        <v>29274.34486646964</v>
      </c>
      <c r="P477" s="35"/>
    </row>
    <row r="478" spans="1:16" s="14" customFormat="1" ht="12.75">
      <c r="A478" s="24" t="s">
        <v>486</v>
      </c>
      <c r="B478" s="25" t="s">
        <v>214</v>
      </c>
      <c r="C478">
        <v>2336</v>
      </c>
      <c r="D478">
        <v>2621289.19</v>
      </c>
      <c r="E478" s="27">
        <v>197400</v>
      </c>
      <c r="F478" s="28">
        <f t="shared" si="66"/>
        <v>31019.916655724417</v>
      </c>
      <c r="G478" s="29">
        <f t="shared" si="67"/>
        <v>0.0013831102281939348</v>
      </c>
      <c r="H478" s="30">
        <f t="shared" si="68"/>
        <v>13.279073910840932</v>
      </c>
      <c r="I478" s="30">
        <f t="shared" si="69"/>
        <v>7659.916655724417</v>
      </c>
      <c r="J478" s="30">
        <f t="shared" si="70"/>
        <v>7659.916655724417</v>
      </c>
      <c r="K478" s="30">
        <f t="shared" si="71"/>
        <v>0.0008323188462387944</v>
      </c>
      <c r="L478" s="36">
        <f t="shared" si="63"/>
        <v>188587.41432691822</v>
      </c>
      <c r="M478" s="37">
        <f t="shared" si="64"/>
        <v>31700.993995250858</v>
      </c>
      <c r="N478" s="38">
        <f t="shared" si="65"/>
        <v>220288.4083221691</v>
      </c>
      <c r="P478" s="35"/>
    </row>
    <row r="479" spans="1:16" s="14" customFormat="1" ht="12.75">
      <c r="A479" s="24" t="s">
        <v>493</v>
      </c>
      <c r="B479" s="25" t="s">
        <v>433</v>
      </c>
      <c r="C479">
        <v>471</v>
      </c>
      <c r="D479">
        <v>864375.2</v>
      </c>
      <c r="E479" s="27">
        <v>69450</v>
      </c>
      <c r="F479" s="28">
        <f t="shared" si="66"/>
        <v>5862.069390928726</v>
      </c>
      <c r="G479" s="29">
        <f t="shared" si="67"/>
        <v>0.0002613768509748681</v>
      </c>
      <c r="H479" s="30">
        <f t="shared" si="68"/>
        <v>12.446007199424045</v>
      </c>
      <c r="I479" s="30">
        <f t="shared" si="69"/>
        <v>1152.0693909287252</v>
      </c>
      <c r="J479" s="30">
        <f t="shared" si="70"/>
        <v>1152.0693909287252</v>
      </c>
      <c r="K479" s="30">
        <f t="shared" si="71"/>
        <v>0.00012518270228543924</v>
      </c>
      <c r="L479" s="36">
        <f t="shared" si="63"/>
        <v>35638.7968836212</v>
      </c>
      <c r="M479" s="37">
        <f t="shared" si="64"/>
        <v>4767.903684258804</v>
      </c>
      <c r="N479" s="38">
        <f t="shared" si="65"/>
        <v>40406.700567880005</v>
      </c>
      <c r="P479" s="35"/>
    </row>
    <row r="480" spans="1:16" s="14" customFormat="1" ht="12.75">
      <c r="A480" s="24" t="s">
        <v>493</v>
      </c>
      <c r="B480" s="25" t="s">
        <v>434</v>
      </c>
      <c r="C480">
        <v>221</v>
      </c>
      <c r="D480">
        <v>263335.8</v>
      </c>
      <c r="E480" s="27">
        <v>14100</v>
      </c>
      <c r="F480" s="28">
        <f t="shared" si="66"/>
        <v>4127.461829787234</v>
      </c>
      <c r="G480" s="29">
        <f t="shared" si="67"/>
        <v>0.0001840344942450155</v>
      </c>
      <c r="H480" s="30">
        <f t="shared" si="68"/>
        <v>18.676297872340424</v>
      </c>
      <c r="I480" s="30">
        <f t="shared" si="69"/>
        <v>1917.4618297872337</v>
      </c>
      <c r="J480" s="30">
        <f t="shared" si="70"/>
        <v>1917.4618297872337</v>
      </c>
      <c r="K480" s="30">
        <f t="shared" si="71"/>
        <v>0.00020834947553675516</v>
      </c>
      <c r="L480" s="36">
        <f t="shared" si="63"/>
        <v>25093.147826655473</v>
      </c>
      <c r="M480" s="37">
        <f t="shared" si="64"/>
        <v>7935.523150474694</v>
      </c>
      <c r="N480" s="38">
        <f t="shared" si="65"/>
        <v>33028.67097713017</v>
      </c>
      <c r="P480" s="35"/>
    </row>
    <row r="481" spans="1:16" s="14" customFormat="1" ht="12.75">
      <c r="A481" s="24" t="s">
        <v>489</v>
      </c>
      <c r="B481" s="25" t="s">
        <v>327</v>
      </c>
      <c r="C481">
        <v>146</v>
      </c>
      <c r="D481">
        <v>542166.6</v>
      </c>
      <c r="E481" s="27">
        <v>51850</v>
      </c>
      <c r="F481" s="28">
        <f t="shared" si="66"/>
        <v>1526.640763741562</v>
      </c>
      <c r="G481" s="29">
        <f t="shared" si="67"/>
        <v>6.806957215725131E-05</v>
      </c>
      <c r="H481" s="30">
        <f t="shared" si="68"/>
        <v>10.456443587270973</v>
      </c>
      <c r="I481" s="30">
        <f t="shared" si="69"/>
        <v>66.64076374156211</v>
      </c>
      <c r="J481" s="30">
        <f t="shared" si="70"/>
        <v>66.64076374156211</v>
      </c>
      <c r="K481" s="30">
        <f t="shared" si="71"/>
        <v>7.2411184197934945E-06</v>
      </c>
      <c r="L481" s="36">
        <f t="shared" si="63"/>
        <v>9281.302636477678</v>
      </c>
      <c r="M481" s="37">
        <f t="shared" si="64"/>
        <v>275.79653228098994</v>
      </c>
      <c r="N481" s="38">
        <f t="shared" si="65"/>
        <v>9557.099168758668</v>
      </c>
      <c r="P481" s="35"/>
    </row>
    <row r="482" spans="1:16" s="14" customFormat="1" ht="12.75">
      <c r="A482" s="24" t="s">
        <v>482</v>
      </c>
      <c r="B482" s="25" t="s">
        <v>116</v>
      </c>
      <c r="C482">
        <v>3975</v>
      </c>
      <c r="D482">
        <v>5103431.93</v>
      </c>
      <c r="E482" s="27">
        <v>260750</v>
      </c>
      <c r="F482" s="28">
        <f t="shared" si="66"/>
        <v>77799.20200095877</v>
      </c>
      <c r="G482" s="29">
        <f t="shared" si="67"/>
        <v>0.0034688962329302293</v>
      </c>
      <c r="H482" s="30">
        <f t="shared" si="68"/>
        <v>19.572126289549377</v>
      </c>
      <c r="I482" s="30">
        <f t="shared" si="69"/>
        <v>38049.20200095877</v>
      </c>
      <c r="J482" s="30">
        <f t="shared" si="70"/>
        <v>38049.20200095877</v>
      </c>
      <c r="K482" s="30">
        <f t="shared" si="71"/>
        <v>0.004134388053175209</v>
      </c>
      <c r="L482" s="36">
        <f t="shared" si="63"/>
        <v>472984.8408329251</v>
      </c>
      <c r="M482" s="37">
        <f t="shared" si="64"/>
        <v>157468.75303859398</v>
      </c>
      <c r="N482" s="38">
        <f t="shared" si="65"/>
        <v>630453.5938715191</v>
      </c>
      <c r="P482" s="35"/>
    </row>
    <row r="483" spans="1:16" s="14" customFormat="1" ht="12.75">
      <c r="A483" s="24" t="s">
        <v>481</v>
      </c>
      <c r="B483" s="25" t="s">
        <v>96</v>
      </c>
      <c r="C483">
        <v>18153</v>
      </c>
      <c r="D483">
        <v>30093464</v>
      </c>
      <c r="E483" s="27">
        <v>2095000</v>
      </c>
      <c r="F483" s="28">
        <f t="shared" si="66"/>
        <v>260757.35178615752</v>
      </c>
      <c r="G483" s="29">
        <f t="shared" si="67"/>
        <v>0.011626599914337388</v>
      </c>
      <c r="H483" s="30">
        <f t="shared" si="68"/>
        <v>14.364421957040573</v>
      </c>
      <c r="I483" s="30">
        <f t="shared" si="69"/>
        <v>79227.35178615752</v>
      </c>
      <c r="J483" s="30">
        <f t="shared" si="70"/>
        <v>79227.35178615752</v>
      </c>
      <c r="K483" s="30">
        <f t="shared" si="71"/>
        <v>0.008608764428256482</v>
      </c>
      <c r="L483" s="36">
        <f t="shared" si="63"/>
        <v>1585289.7119570822</v>
      </c>
      <c r="M483" s="37">
        <f t="shared" si="64"/>
        <v>327886.83168708446</v>
      </c>
      <c r="N483" s="38">
        <f t="shared" si="65"/>
        <v>1913176.5436441666</v>
      </c>
      <c r="P483" s="35"/>
    </row>
    <row r="484" spans="1:16" s="14" customFormat="1" ht="12.75">
      <c r="A484" s="24" t="s">
        <v>484</v>
      </c>
      <c r="B484" s="25" t="s">
        <v>180</v>
      </c>
      <c r="C484">
        <v>2643</v>
      </c>
      <c r="D484">
        <v>3732372</v>
      </c>
      <c r="E484" s="27">
        <v>275650</v>
      </c>
      <c r="F484" s="28">
        <f t="shared" si="66"/>
        <v>35786.90076546345</v>
      </c>
      <c r="G484" s="29">
        <f t="shared" si="67"/>
        <v>0.0015956596219590302</v>
      </c>
      <c r="H484" s="30">
        <f t="shared" si="68"/>
        <v>13.540257573009251</v>
      </c>
      <c r="I484" s="30">
        <f t="shared" si="69"/>
        <v>9356.900765463452</v>
      </c>
      <c r="J484" s="30">
        <f t="shared" si="70"/>
        <v>9356.900765463452</v>
      </c>
      <c r="K484" s="30">
        <f t="shared" si="71"/>
        <v>0.0010167114342766838</v>
      </c>
      <c r="L484" s="36">
        <f t="shared" si="63"/>
        <v>217568.57560374227</v>
      </c>
      <c r="M484" s="37">
        <f t="shared" si="64"/>
        <v>38724.05775569925</v>
      </c>
      <c r="N484" s="38">
        <f t="shared" si="65"/>
        <v>256292.63335944153</v>
      </c>
      <c r="P484" s="35"/>
    </row>
    <row r="485" spans="1:16" s="14" customFormat="1" ht="12.75">
      <c r="A485" s="24" t="s">
        <v>488</v>
      </c>
      <c r="B485" s="25" t="s">
        <v>306</v>
      </c>
      <c r="C485">
        <v>386</v>
      </c>
      <c r="D485">
        <v>609810.89</v>
      </c>
      <c r="E485" s="27">
        <v>21300</v>
      </c>
      <c r="F485" s="28">
        <f t="shared" si="66"/>
        <v>11051.033030046949</v>
      </c>
      <c r="G485" s="29">
        <f t="shared" si="67"/>
        <v>0.0004927413888826903</v>
      </c>
      <c r="H485" s="30">
        <f t="shared" si="68"/>
        <v>28.62961924882629</v>
      </c>
      <c r="I485" s="30">
        <f t="shared" si="69"/>
        <v>7191.033030046949</v>
      </c>
      <c r="J485" s="30">
        <f t="shared" si="70"/>
        <v>7191.033030046949</v>
      </c>
      <c r="K485" s="30">
        <f t="shared" si="71"/>
        <v>0.0007813704226613024</v>
      </c>
      <c r="L485" s="36">
        <f t="shared" si="63"/>
        <v>67185.40761757092</v>
      </c>
      <c r="M485" s="37">
        <f t="shared" si="64"/>
        <v>29760.492855337714</v>
      </c>
      <c r="N485" s="38">
        <f t="shared" si="65"/>
        <v>96945.90047290863</v>
      </c>
      <c r="P485" s="35"/>
    </row>
    <row r="486" spans="1:16" s="14" customFormat="1" ht="12.75">
      <c r="A486" s="24" t="s">
        <v>484</v>
      </c>
      <c r="B486" s="25" t="s">
        <v>181</v>
      </c>
      <c r="C486">
        <v>7690</v>
      </c>
      <c r="D486">
        <v>10101331.15</v>
      </c>
      <c r="E486" s="27">
        <v>607450</v>
      </c>
      <c r="F486" s="28">
        <f t="shared" si="66"/>
        <v>127877.5809424644</v>
      </c>
      <c r="G486" s="29">
        <f t="shared" si="67"/>
        <v>0.005701781604419008</v>
      </c>
      <c r="H486" s="30">
        <f t="shared" si="68"/>
        <v>16.62907424479381</v>
      </c>
      <c r="I486" s="30">
        <f t="shared" si="69"/>
        <v>50977.580942464396</v>
      </c>
      <c r="J486" s="30">
        <f t="shared" si="70"/>
        <v>50977.580942464396</v>
      </c>
      <c r="K486" s="30">
        <f t="shared" si="71"/>
        <v>0.0055391727170253455</v>
      </c>
      <c r="L486" s="36">
        <f t="shared" si="63"/>
        <v>777439.30159368</v>
      </c>
      <c r="M486" s="37">
        <f t="shared" si="64"/>
        <v>210973.57321006586</v>
      </c>
      <c r="N486" s="38">
        <f t="shared" si="65"/>
        <v>988412.8748037459</v>
      </c>
      <c r="P486" s="35"/>
    </row>
    <row r="487" spans="1:16" s="14" customFormat="1" ht="12.75">
      <c r="A487" s="24" t="s">
        <v>483</v>
      </c>
      <c r="B487" s="25" t="s">
        <v>153</v>
      </c>
      <c r="C487">
        <v>498</v>
      </c>
      <c r="D487">
        <v>1717228.5</v>
      </c>
      <c r="E487" s="27">
        <v>183450</v>
      </c>
      <c r="F487" s="28">
        <f t="shared" si="66"/>
        <v>4661.650547833197</v>
      </c>
      <c r="G487" s="29">
        <f t="shared" si="67"/>
        <v>0.00020785280065490177</v>
      </c>
      <c r="H487" s="30">
        <f t="shared" si="68"/>
        <v>9.36074407195421</v>
      </c>
      <c r="I487" s="30">
        <f t="shared" si="69"/>
        <v>-318.34945216680336</v>
      </c>
      <c r="J487" s="30">
        <f t="shared" si="70"/>
        <v>0</v>
      </c>
      <c r="K487" s="30">
        <f t="shared" si="71"/>
        <v>0</v>
      </c>
      <c r="L487" s="36">
        <f t="shared" si="63"/>
        <v>28340.779669673615</v>
      </c>
      <c r="M487" s="37">
        <f t="shared" si="64"/>
        <v>0</v>
      </c>
      <c r="N487" s="38">
        <f t="shared" si="65"/>
        <v>28340.779669673615</v>
      </c>
      <c r="P487" s="35"/>
    </row>
    <row r="488" spans="1:16" s="14" customFormat="1" ht="12.75">
      <c r="A488" s="24" t="s">
        <v>492</v>
      </c>
      <c r="B488" s="25" t="s">
        <v>394</v>
      </c>
      <c r="C488">
        <v>3911</v>
      </c>
      <c r="D488">
        <v>3573117.66</v>
      </c>
      <c r="E488" s="27">
        <v>272850</v>
      </c>
      <c r="F488" s="28">
        <f t="shared" si="66"/>
        <v>51216.65079076416</v>
      </c>
      <c r="G488" s="29">
        <f t="shared" si="67"/>
        <v>0.002283638423298935</v>
      </c>
      <c r="H488" s="30">
        <f t="shared" si="68"/>
        <v>13.095538427707533</v>
      </c>
      <c r="I488" s="30">
        <f t="shared" si="69"/>
        <v>12106.65079076416</v>
      </c>
      <c r="J488" s="30">
        <f t="shared" si="70"/>
        <v>12106.65079076416</v>
      </c>
      <c r="K488" s="30">
        <f t="shared" si="71"/>
        <v>0.0013154965087582727</v>
      </c>
      <c r="L488" s="36">
        <f t="shared" si="63"/>
        <v>311374.6516573082</v>
      </c>
      <c r="M488" s="37">
        <f t="shared" si="64"/>
        <v>50104.05220712124</v>
      </c>
      <c r="N488" s="38">
        <f t="shared" si="65"/>
        <v>361478.70386442944</v>
      </c>
      <c r="P488" s="35"/>
    </row>
    <row r="489" spans="1:16" s="14" customFormat="1" ht="12.75">
      <c r="A489" s="39" t="s">
        <v>480</v>
      </c>
      <c r="B489" s="25" t="s">
        <v>71</v>
      </c>
      <c r="C489">
        <v>227</v>
      </c>
      <c r="D489">
        <v>379329.06</v>
      </c>
      <c r="E489" s="27">
        <v>33600</v>
      </c>
      <c r="F489" s="28">
        <f t="shared" si="66"/>
        <v>2562.729066071429</v>
      </c>
      <c r="G489" s="29">
        <f t="shared" si="67"/>
        <v>0.00011426648313444691</v>
      </c>
      <c r="H489" s="30">
        <f t="shared" si="68"/>
        <v>11.289555357142858</v>
      </c>
      <c r="I489" s="30">
        <f t="shared" si="69"/>
        <v>292.72906607142863</v>
      </c>
      <c r="J489" s="30">
        <f t="shared" si="70"/>
        <v>292.72906607142863</v>
      </c>
      <c r="K489" s="30">
        <f t="shared" si="71"/>
        <v>3.180764615122164E-05</v>
      </c>
      <c r="L489" s="36">
        <f t="shared" si="63"/>
        <v>15580.262627870756</v>
      </c>
      <c r="M489" s="37">
        <f t="shared" si="64"/>
        <v>1211.4756312434233</v>
      </c>
      <c r="N489" s="38">
        <f t="shared" si="65"/>
        <v>16791.73825911418</v>
      </c>
      <c r="P489" s="35"/>
    </row>
    <row r="490" spans="1:16" s="14" customFormat="1" ht="12.75">
      <c r="A490" s="24" t="s">
        <v>484</v>
      </c>
      <c r="B490" s="25" t="s">
        <v>182</v>
      </c>
      <c r="C490">
        <v>5947</v>
      </c>
      <c r="D490">
        <v>10255001.3</v>
      </c>
      <c r="E490" s="27">
        <v>620750</v>
      </c>
      <c r="F490" s="28">
        <f t="shared" si="66"/>
        <v>98246.46432718486</v>
      </c>
      <c r="G490" s="29">
        <f t="shared" si="67"/>
        <v>0.0043805949320545184</v>
      </c>
      <c r="H490" s="30">
        <f t="shared" si="68"/>
        <v>16.520340394683853</v>
      </c>
      <c r="I490" s="30">
        <f t="shared" si="69"/>
        <v>38776.46432718487</v>
      </c>
      <c r="J490" s="30">
        <f t="shared" si="70"/>
        <v>38776.46432718487</v>
      </c>
      <c r="K490" s="30">
        <f t="shared" si="71"/>
        <v>0.004213411646705445</v>
      </c>
      <c r="L490" s="36">
        <f t="shared" si="63"/>
        <v>597295.1790896071</v>
      </c>
      <c r="M490" s="37">
        <f t="shared" si="64"/>
        <v>160478.56889859244</v>
      </c>
      <c r="N490" s="38">
        <f t="shared" si="65"/>
        <v>757773.7479881996</v>
      </c>
      <c r="P490" s="35"/>
    </row>
    <row r="491" spans="1:16" s="14" customFormat="1" ht="12.75">
      <c r="A491" s="24" t="s">
        <v>486</v>
      </c>
      <c r="B491" s="25" t="s">
        <v>215</v>
      </c>
      <c r="C491">
        <v>3758</v>
      </c>
      <c r="D491">
        <v>8595441.79</v>
      </c>
      <c r="E491" s="27">
        <v>462450</v>
      </c>
      <c r="F491" s="28">
        <f t="shared" si="66"/>
        <v>69849.00042560276</v>
      </c>
      <c r="G491" s="29">
        <f t="shared" si="67"/>
        <v>0.003114414135601666</v>
      </c>
      <c r="H491" s="30">
        <f t="shared" si="68"/>
        <v>18.586748383609038</v>
      </c>
      <c r="I491" s="30">
        <f t="shared" si="69"/>
        <v>32269.000425602764</v>
      </c>
      <c r="J491" s="30">
        <f t="shared" si="70"/>
        <v>32269.000425602764</v>
      </c>
      <c r="K491" s="30">
        <f t="shared" si="71"/>
        <v>0.00350631715861363</v>
      </c>
      <c r="L491" s="36">
        <f t="shared" si="63"/>
        <v>424651.12107750797</v>
      </c>
      <c r="M491" s="37">
        <f t="shared" si="64"/>
        <v>133547.06515772615</v>
      </c>
      <c r="N491" s="38">
        <f t="shared" si="65"/>
        <v>558198.1862352341</v>
      </c>
      <c r="P491" s="35"/>
    </row>
    <row r="492" spans="1:16" s="14" customFormat="1" ht="12.75">
      <c r="A492" s="39" t="s">
        <v>480</v>
      </c>
      <c r="B492" s="25" t="s">
        <v>72</v>
      </c>
      <c r="C492">
        <v>1172</v>
      </c>
      <c r="D492">
        <v>904995</v>
      </c>
      <c r="E492" s="27">
        <v>59300</v>
      </c>
      <c r="F492" s="28">
        <f t="shared" si="66"/>
        <v>17886.24182124789</v>
      </c>
      <c r="G492" s="29">
        <f t="shared" si="67"/>
        <v>0.0007975083969915437</v>
      </c>
      <c r="H492" s="30">
        <f t="shared" si="68"/>
        <v>15.261298482293423</v>
      </c>
      <c r="I492" s="30">
        <f t="shared" si="69"/>
        <v>6166.2418212478915</v>
      </c>
      <c r="J492" s="30">
        <f t="shared" si="70"/>
        <v>6166.2418212478915</v>
      </c>
      <c r="K492" s="30">
        <f t="shared" si="71"/>
        <v>0.000670017639742201</v>
      </c>
      <c r="L492" s="36">
        <f t="shared" si="63"/>
        <v>108740.46292682906</v>
      </c>
      <c r="M492" s="37">
        <f t="shared" si="64"/>
        <v>25519.337054739466</v>
      </c>
      <c r="N492" s="38">
        <f t="shared" si="65"/>
        <v>134259.79998156853</v>
      </c>
      <c r="P492" s="35"/>
    </row>
    <row r="493" spans="1:16" s="14" customFormat="1" ht="14.25">
      <c r="A493" s="24" t="s">
        <v>487</v>
      </c>
      <c r="B493" s="25" t="s">
        <v>251</v>
      </c>
      <c r="C493">
        <v>1285</v>
      </c>
      <c r="D493" s="103">
        <v>2649486.1199999996</v>
      </c>
      <c r="E493" s="27">
        <v>213850</v>
      </c>
      <c r="F493" s="28">
        <f t="shared" si="66"/>
        <v>15920.456694879585</v>
      </c>
      <c r="G493" s="29">
        <f t="shared" si="67"/>
        <v>0.0007098583383248077</v>
      </c>
      <c r="H493" s="30">
        <f t="shared" si="68"/>
        <v>12.389460462941312</v>
      </c>
      <c r="I493" s="30">
        <f t="shared" si="69"/>
        <v>3070.4566948795855</v>
      </c>
      <c r="J493" s="30">
        <f t="shared" si="70"/>
        <v>3070.4566948795855</v>
      </c>
      <c r="K493" s="30">
        <f t="shared" si="71"/>
        <v>0.00033363273891479035</v>
      </c>
      <c r="L493" s="36">
        <f t="shared" si="63"/>
        <v>96789.3562163054</v>
      </c>
      <c r="M493" s="37">
        <f t="shared" si="64"/>
        <v>12707.256961381412</v>
      </c>
      <c r="N493" s="38">
        <f t="shared" si="65"/>
        <v>109496.61317768681</v>
      </c>
      <c r="P493" s="35"/>
    </row>
    <row r="494" spans="1:16" s="14" customFormat="1" ht="12.75">
      <c r="A494" s="24" t="s">
        <v>488</v>
      </c>
      <c r="B494" s="25" t="s">
        <v>307</v>
      </c>
      <c r="C494">
        <v>247</v>
      </c>
      <c r="D494">
        <v>373844.52</v>
      </c>
      <c r="E494" s="27">
        <v>31750</v>
      </c>
      <c r="F494" s="28">
        <f t="shared" si="66"/>
        <v>2908.3337461417323</v>
      </c>
      <c r="G494" s="29">
        <f t="shared" si="67"/>
        <v>0.00012967623981503804</v>
      </c>
      <c r="H494" s="30">
        <f t="shared" si="68"/>
        <v>11.774630551181103</v>
      </c>
      <c r="I494" s="30">
        <f t="shared" si="69"/>
        <v>438.3337461417324</v>
      </c>
      <c r="J494" s="30">
        <f t="shared" si="70"/>
        <v>438.3337461417324</v>
      </c>
      <c r="K494" s="30">
        <f t="shared" si="71"/>
        <v>4.762890436719929E-05</v>
      </c>
      <c r="L494" s="36">
        <f t="shared" si="63"/>
        <v>17681.38668043047</v>
      </c>
      <c r="M494" s="37">
        <f t="shared" si="64"/>
        <v>1814.068752819965</v>
      </c>
      <c r="N494" s="38">
        <f t="shared" si="65"/>
        <v>19495.455433250434</v>
      </c>
      <c r="P494" s="35"/>
    </row>
    <row r="495" spans="1:16" s="14" customFormat="1" ht="12.75">
      <c r="A495" s="24" t="s">
        <v>490</v>
      </c>
      <c r="B495" s="25" t="s">
        <v>337</v>
      </c>
      <c r="C495">
        <v>3076</v>
      </c>
      <c r="D495">
        <v>5083032.96</v>
      </c>
      <c r="E495" s="27">
        <v>399850</v>
      </c>
      <c r="F495" s="28">
        <f t="shared" si="66"/>
        <v>39103.18715758409</v>
      </c>
      <c r="G495" s="29">
        <f t="shared" si="67"/>
        <v>0.0017435255778695204</v>
      </c>
      <c r="H495" s="30">
        <f t="shared" si="68"/>
        <v>12.712349531074153</v>
      </c>
      <c r="I495" s="30">
        <f t="shared" si="69"/>
        <v>8343.187157584096</v>
      </c>
      <c r="J495" s="30">
        <f t="shared" si="70"/>
        <v>8343.187157584096</v>
      </c>
      <c r="K495" s="30">
        <f t="shared" si="71"/>
        <v>0.0009065623323414597</v>
      </c>
      <c r="L495" s="36">
        <f t="shared" si="63"/>
        <v>237730.13447569896</v>
      </c>
      <c r="M495" s="37">
        <f t="shared" si="64"/>
        <v>34528.74722679528</v>
      </c>
      <c r="N495" s="38">
        <f t="shared" si="65"/>
        <v>272258.8817024942</v>
      </c>
      <c r="P495" s="35"/>
    </row>
    <row r="496" spans="1:16" s="14" customFormat="1" ht="12.75">
      <c r="A496" s="24" t="s">
        <v>481</v>
      </c>
      <c r="B496" s="25" t="s">
        <v>97</v>
      </c>
      <c r="C496">
        <v>8404</v>
      </c>
      <c r="D496">
        <v>28340183</v>
      </c>
      <c r="E496" s="27">
        <v>1711350</v>
      </c>
      <c r="F496" s="28">
        <f t="shared" si="66"/>
        <v>139171.3547386566</v>
      </c>
      <c r="G496" s="29">
        <f t="shared" si="67"/>
        <v>0.006205346273073251</v>
      </c>
      <c r="H496" s="30">
        <f t="shared" si="68"/>
        <v>16.560132643819205</v>
      </c>
      <c r="I496" s="30">
        <f t="shared" si="69"/>
        <v>55131.3547386566</v>
      </c>
      <c r="J496" s="30">
        <f t="shared" si="70"/>
        <v>55131.3547386566</v>
      </c>
      <c r="K496" s="30">
        <f t="shared" si="71"/>
        <v>0.0059905176035261595</v>
      </c>
      <c r="L496" s="36">
        <f t="shared" si="63"/>
        <v>846100.4660273358</v>
      </c>
      <c r="M496" s="37">
        <f t="shared" si="64"/>
        <v>228164.1986553588</v>
      </c>
      <c r="N496" s="38">
        <f t="shared" si="65"/>
        <v>1074264.6646826947</v>
      </c>
      <c r="P496" s="35"/>
    </row>
    <row r="497" spans="1:16" s="14" customFormat="1" ht="12.75">
      <c r="A497" s="24" t="s">
        <v>494</v>
      </c>
      <c r="B497" s="25" t="s">
        <v>462</v>
      </c>
      <c r="C497">
        <v>13012</v>
      </c>
      <c r="D497">
        <v>46474728</v>
      </c>
      <c r="E497" s="27">
        <v>4473800</v>
      </c>
      <c r="F497" s="28">
        <f t="shared" si="66"/>
        <v>135171.25502615227</v>
      </c>
      <c r="G497" s="29">
        <f>F497/$F$498</f>
        <v>0.006026990577035642</v>
      </c>
      <c r="H497" s="30">
        <f t="shared" si="68"/>
        <v>10.388199740712594</v>
      </c>
      <c r="I497" s="30">
        <f t="shared" si="69"/>
        <v>5051.255026152268</v>
      </c>
      <c r="J497" s="30">
        <f t="shared" si="70"/>
        <v>5051.255026152268</v>
      </c>
      <c r="K497" s="30">
        <f t="shared" si="71"/>
        <v>0.0005488642950550955</v>
      </c>
      <c r="L497" s="36">
        <f t="shared" si="63"/>
        <v>821781.6237105294</v>
      </c>
      <c r="M497" s="37">
        <f t="shared" si="64"/>
        <v>20904.901769768654</v>
      </c>
      <c r="N497" s="38">
        <f t="shared" si="65"/>
        <v>842686.5254802981</v>
      </c>
      <c r="P497" s="35"/>
    </row>
    <row r="498" spans="1:14" s="48" customFormat="1" ht="13.5" thickBot="1">
      <c r="A498" s="41" t="s">
        <v>467</v>
      </c>
      <c r="B498" s="41"/>
      <c r="C498" s="42">
        <f>SUM(C7:C497)</f>
        <v>1335637</v>
      </c>
      <c r="D498" s="42">
        <f>SUM(D7:D497)</f>
        <v>2580647444.782098</v>
      </c>
      <c r="E498" s="42">
        <f>SUM(E7:E497)</f>
        <v>176176000</v>
      </c>
      <c r="F498" s="43">
        <f>SUM(F7:F497)</f>
        <v>22427653.28706319</v>
      </c>
      <c r="G498" s="43">
        <f>SUM(G7:G497)</f>
        <v>1.0000000000000004</v>
      </c>
      <c r="H498" s="44"/>
      <c r="I498" s="44"/>
      <c r="J498" s="44">
        <f>SUM(J7:J497)</f>
        <v>9203103.702792725</v>
      </c>
      <c r="K498" s="44">
        <f>SUM(K7:K497)</f>
        <v>0.9999999999999996</v>
      </c>
      <c r="L498" s="45">
        <f>SUM(L7:L497)</f>
        <v>136350242.00000006</v>
      </c>
      <c r="M498" s="46">
        <f>SUM(M7:M497)</f>
        <v>38087560.00000004</v>
      </c>
      <c r="N498" s="47">
        <f t="shared" si="65"/>
        <v>174437802.0000001</v>
      </c>
    </row>
    <row r="499" spans="1:14" s="14" customFormat="1" ht="12.75">
      <c r="A499" s="49"/>
      <c r="B499" s="49"/>
      <c r="C499" s="50"/>
      <c r="D499" s="51"/>
      <c r="E499" s="50"/>
      <c r="F499" s="52"/>
      <c r="G499" s="52"/>
      <c r="H499" s="53"/>
      <c r="I499" s="53"/>
      <c r="J499" s="53"/>
      <c r="K499" s="53"/>
      <c r="L499" s="53">
        <f>L498-B505</f>
        <v>0</v>
      </c>
      <c r="M499" s="37">
        <f>M498-G505</f>
        <v>0</v>
      </c>
      <c r="N499" s="53">
        <f>N498-L505</f>
        <v>0</v>
      </c>
    </row>
    <row r="500" spans="1:14" s="14" customFormat="1" ht="13.5" thickBot="1">
      <c r="A500" s="49"/>
      <c r="B500" s="54"/>
      <c r="C500" s="54"/>
      <c r="D500" s="55"/>
      <c r="E500" s="54"/>
      <c r="F500" s="56"/>
      <c r="G500" s="56"/>
      <c r="H500" s="57"/>
      <c r="I500" s="58"/>
      <c r="J500" s="58"/>
      <c r="K500" s="58"/>
      <c r="L500" s="52"/>
      <c r="M500" s="52"/>
      <c r="N500" s="52"/>
    </row>
    <row r="501" spans="2:14" s="14" customFormat="1" ht="12.75">
      <c r="B501" s="59" t="s">
        <v>531</v>
      </c>
      <c r="C501" s="60"/>
      <c r="D501" s="61"/>
      <c r="E501" s="60"/>
      <c r="G501" s="60"/>
      <c r="I501" s="62"/>
      <c r="K501" s="60"/>
      <c r="L501" s="63"/>
      <c r="M501" s="64"/>
      <c r="N501" s="65"/>
    </row>
    <row r="502" spans="2:14" s="14" customFormat="1" ht="12.75">
      <c r="B502" s="66" t="s">
        <v>536</v>
      </c>
      <c r="C502" s="67"/>
      <c r="D502" s="67"/>
      <c r="E502" s="68"/>
      <c r="G502" s="68"/>
      <c r="I502" s="62"/>
      <c r="K502" s="68"/>
      <c r="L502" s="69"/>
      <c r="M502" s="56"/>
      <c r="N502" s="65"/>
    </row>
    <row r="503" spans="2:14" s="14" customFormat="1" ht="13.5" thickBot="1">
      <c r="B503" s="70"/>
      <c r="C503" s="71"/>
      <c r="D503" s="72"/>
      <c r="E503" s="73" t="s">
        <v>529</v>
      </c>
      <c r="G503" s="74">
        <f>170437802-B505</f>
        <v>34087560</v>
      </c>
      <c r="I503" s="62"/>
      <c r="K503" s="71"/>
      <c r="L503" s="75"/>
      <c r="M503" s="62"/>
      <c r="N503" s="65"/>
    </row>
    <row r="504" spans="2:14" s="14" customFormat="1" ht="12.75">
      <c r="B504" s="76"/>
      <c r="C504" s="54"/>
      <c r="D504" s="55"/>
      <c r="E504" s="73" t="s">
        <v>514</v>
      </c>
      <c r="G504" s="55">
        <v>4000000</v>
      </c>
      <c r="I504" s="57"/>
      <c r="K504" s="55"/>
      <c r="L504" s="77" t="s">
        <v>516</v>
      </c>
      <c r="M504" s="55"/>
      <c r="N504" s="78"/>
    </row>
    <row r="505" spans="1:14" s="14" customFormat="1" ht="13.5" thickBot="1">
      <c r="A505" s="79"/>
      <c r="B505" s="80">
        <v>136350242</v>
      </c>
      <c r="C505" s="81" t="s">
        <v>476</v>
      </c>
      <c r="D505" s="82"/>
      <c r="E505" s="83" t="s">
        <v>477</v>
      </c>
      <c r="G505" s="74">
        <f>SUM(G503+G504)</f>
        <v>38087560</v>
      </c>
      <c r="I505" s="57"/>
      <c r="K505" s="74"/>
      <c r="L505" s="47">
        <f>G505+B505</f>
        <v>174437802</v>
      </c>
      <c r="M505" s="84"/>
      <c r="N505" s="85"/>
    </row>
    <row r="506" spans="1:14" s="14" customFormat="1" ht="12" customHeight="1">
      <c r="A506" s="49"/>
      <c r="B506" s="54"/>
      <c r="C506" s="54"/>
      <c r="D506" s="55"/>
      <c r="E506" s="54"/>
      <c r="F506" s="56"/>
      <c r="G506" s="56"/>
      <c r="H506" s="57"/>
      <c r="I506" s="58"/>
      <c r="J506" s="58"/>
      <c r="K506" s="58"/>
      <c r="L506" s="52"/>
      <c r="M506" s="56"/>
      <c r="N506" s="56"/>
    </row>
    <row r="507" spans="1:14" s="14" customFormat="1" ht="12.75">
      <c r="A507" s="86"/>
      <c r="B507" s="86" t="s">
        <v>474</v>
      </c>
      <c r="C507" s="49"/>
      <c r="D507" s="87"/>
      <c r="E507" s="50"/>
      <c r="F507" s="52"/>
      <c r="G507" s="52"/>
      <c r="H507" s="53"/>
      <c r="I507" s="53"/>
      <c r="J507" s="53"/>
      <c r="K507" s="53"/>
      <c r="L507" s="52"/>
      <c r="M507" s="88"/>
      <c r="N507" s="56"/>
    </row>
    <row r="508" spans="1:14" s="14" customFormat="1" ht="12.75">
      <c r="A508" s="89"/>
      <c r="B508" s="89" t="s">
        <v>519</v>
      </c>
      <c r="C508" s="90"/>
      <c r="D508" s="91"/>
      <c r="E508" s="90"/>
      <c r="F508" s="90"/>
      <c r="G508" s="90"/>
      <c r="H508" s="90"/>
      <c r="I508" s="90"/>
      <c r="J508" s="90"/>
      <c r="K508" s="90"/>
      <c r="L508" s="90"/>
      <c r="M508" s="92"/>
      <c r="N508" s="93"/>
    </row>
    <row r="509" spans="1:14" s="14" customFormat="1" ht="12.75">
      <c r="A509" s="89"/>
      <c r="B509" s="89" t="s">
        <v>520</v>
      </c>
      <c r="C509" s="90"/>
      <c r="D509" s="91"/>
      <c r="E509" s="90"/>
      <c r="F509" s="90"/>
      <c r="G509" s="90"/>
      <c r="H509" s="90"/>
      <c r="I509" s="90"/>
      <c r="J509" s="90"/>
      <c r="K509" s="90"/>
      <c r="L509" s="90"/>
      <c r="M509" s="92"/>
      <c r="N509" s="93"/>
    </row>
    <row r="510" spans="1:14" s="14" customFormat="1" ht="12.75">
      <c r="A510" s="94"/>
      <c r="B510" s="94" t="s">
        <v>521</v>
      </c>
      <c r="C510" s="49"/>
      <c r="D510" s="87"/>
      <c r="E510" s="49"/>
      <c r="F510" s="52"/>
      <c r="G510" s="52"/>
      <c r="H510" s="53"/>
      <c r="I510" s="53"/>
      <c r="J510" s="53"/>
      <c r="K510" s="53"/>
      <c r="L510" s="52"/>
      <c r="M510" s="95"/>
      <c r="N510" s="56"/>
    </row>
    <row r="511" spans="1:14" s="13" customFormat="1" ht="15">
      <c r="A511" s="96"/>
      <c r="B511" s="89" t="s">
        <v>525</v>
      </c>
      <c r="C511" s="96"/>
      <c r="D511" s="97"/>
      <c r="E511" s="96"/>
      <c r="F511" s="98"/>
      <c r="G511" s="98"/>
      <c r="H511" s="99"/>
      <c r="I511" s="99"/>
      <c r="J511" s="99"/>
      <c r="K511" s="99"/>
      <c r="L511" s="98"/>
      <c r="M511" s="92"/>
      <c r="N511" s="100"/>
    </row>
    <row r="512" spans="1:14" s="13" customFormat="1" ht="15">
      <c r="A512" s="96"/>
      <c r="B512" s="102" t="s">
        <v>537</v>
      </c>
      <c r="C512" s="96"/>
      <c r="D512" s="97"/>
      <c r="E512" s="96"/>
      <c r="F512" s="98"/>
      <c r="G512" s="98"/>
      <c r="H512" s="99"/>
      <c r="I512" s="99"/>
      <c r="J512" s="99"/>
      <c r="K512" s="99"/>
      <c r="L512" s="98"/>
      <c r="M512" s="95"/>
      <c r="N512" s="100"/>
    </row>
    <row r="513" spans="13:14" ht="12.75">
      <c r="M513" s="56"/>
      <c r="N513" s="56"/>
    </row>
  </sheetData>
  <sheetProtection/>
  <mergeCells count="1">
    <mergeCell ref="L5:N5"/>
  </mergeCells>
  <conditionalFormatting sqref="A7:A9 F498:H498 K498:IV498 B7:B497 A11:A498 D7:IV497 C7:C498">
    <cfRule type="expression" priority="28" dxfId="0" stopIfTrue="1">
      <formula>MOD(ROW(),2)=1</formula>
    </cfRule>
  </conditionalFormatting>
  <conditionalFormatting sqref="D498:E498">
    <cfRule type="expression" priority="19" dxfId="0" stopIfTrue="1">
      <formula>MOD(ROW(),2)=1</formula>
    </cfRule>
  </conditionalFormatting>
  <conditionalFormatting sqref="I498">
    <cfRule type="expression" priority="14" dxfId="0" stopIfTrue="1">
      <formula>MOD(ROW(),2)=1</formula>
    </cfRule>
  </conditionalFormatting>
  <conditionalFormatting sqref="J498">
    <cfRule type="expression" priority="11" dxfId="0" stopIfTrue="1">
      <formula>MOD(ROW(),2)=1</formula>
    </cfRule>
  </conditionalFormatting>
  <conditionalFormatting sqref="B498">
    <cfRule type="expression" priority="6" dxfId="0" stopIfTrue="1">
      <formula>MOD(ROW(),2)=1</formula>
    </cfRule>
  </conditionalFormatting>
  <printOptions gridLines="1" horizontalCentered="1"/>
  <pageMargins left="0.17" right="0.38" top="0.18" bottom="0.3" header="0.17" footer="0.17"/>
  <pageSetup fitToHeight="0" horizontalDpi="600" verticalDpi="600" orientation="landscape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Rodriguez, Timothy</dc:creator>
  <cp:keywords/>
  <dc:description/>
  <cp:lastModifiedBy>Belka, Sherry</cp:lastModifiedBy>
  <cp:lastPrinted>2018-03-28T13:49:37Z</cp:lastPrinted>
  <dcterms:created xsi:type="dcterms:W3CDTF">2004-06-22T17:59:06Z</dcterms:created>
  <dcterms:modified xsi:type="dcterms:W3CDTF">2019-03-11T21:16:27Z</dcterms:modified>
  <cp:category/>
  <cp:version/>
  <cp:contentType/>
  <cp:contentStatus/>
</cp:coreProperties>
</file>